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7. JULIO\CL 100 - CR 55\"/>
    </mc:Choice>
  </mc:AlternateContent>
  <bookViews>
    <workbookView xWindow="240" yWindow="90" windowWidth="9135" windowHeight="4965" tabRatio="736"/>
  </bookViews>
  <sheets>
    <sheet name="G-3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T18" i="4688" l="1"/>
  <c r="BI17" i="4688" s="1"/>
  <c r="J43" i="4689"/>
  <c r="J40" i="4689"/>
  <c r="J37" i="4689"/>
  <c r="J25" i="4689"/>
  <c r="AN26" i="4688"/>
  <c r="CB18" i="4688" s="1"/>
  <c r="AL26" i="4688"/>
  <c r="BZ18" i="4688" s="1"/>
  <c r="V18" i="4688"/>
  <c r="BK17" i="4688" s="1"/>
  <c r="X18" i="4688"/>
  <c r="BM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AK30" i="4688"/>
  <c r="BY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<sst xmlns="http://schemas.openxmlformats.org/spreadsheetml/2006/main" count="488" uniqueCount="152">
  <si>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</si>
  <si>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</si>
  <si>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</si>
  <si>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</si>
  <si>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</si>
  <si>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</si>
  <si>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</si>
  <si>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</si>
  <si>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</si>
  <si>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</si>
  <si>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</si>
  <si>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</si>
  <si>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</si>
  <si>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</si>
  <si>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</si>
  <si>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</si>
  <si>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</si>
  <si>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</si>
  <si>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</si>
  <si>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</si>
  <si>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</si>
  <si>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</si>
  <si>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</si>
  <si>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</si>
  <si>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</si>
  <si>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</si>
  <si>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</si>
  <si>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</si>
  <si>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</si>
  <si>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</si>
  <si>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</si>
  <si>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</si>
  <si>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</si>
  <si>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</si>
  <si>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</si>
  <si>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</si>
  <si>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</si>
  <si>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</si>
  <si>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</si>
  <si>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</si>
  <si>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</si>
  <si>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</si>
  <si>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</si>
  <si>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</si>
  <si>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</si>
  <si>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</si>
  <si>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</si>
  <si>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</si>
  <si>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</si>
  <si>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</si>
  <si>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</si>
  <si>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</si>
  <si>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</si>
  <si>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</si>
  <si>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</si>
  <si>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</si>
  <si>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</si>
  <si>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</si>
  <si>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</si>
  <si>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</si>
  <si>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</si>
  <si>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</si>
  <si>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</si>
  <si>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</si>
  <si>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</si>
  <si>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</si>
  <si>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</si>
  <si>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</si>
  <si>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</si>
  <si>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</si>
  <si>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</si>
  <si>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</si>
  <si>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</si>
  <si>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</si>
  <si>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</si>
  <si>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</si>
  <si>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</si>
  <si>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</si>
  <si>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</si>
  <si>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</si>
  <si>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</si>
  <si>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</si>
  <si>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</si>
  <si>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</si>
  <si>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</si>
  <si>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</si>
  <si>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</si>
  <si>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</si>
  <si>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</si>
  <si>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</si>
  <si>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</si>
  <si>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</si>
  <si>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</si>
  <si>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</si>
  <si>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</si>
  <si>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</si>
  <si>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</si>
  <si>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</si>
  <si>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</si>
  <si>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</si>
  <si>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</si>
  <si>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</si>
  <si>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</si>
  <si>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</si>
  <si>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</si>
  <si>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</si>
  <si>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</si>
  <si>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</si>
  <si>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</si>
  <si>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</si>
  <si>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</si>
  <si>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</si>
  <si>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</si>
  <si>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</si>
  <si>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</si>
  <si>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</si>
  <si>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</si>
  <si>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</si>
  <si>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</si>
  <si>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</si>
  <si>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</si>
  <si>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</si>
  <si>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</si>
  <si>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</si>
  <si>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</si>
  <si>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</si>
  <si>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</si>
  <si>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</si>
  <si>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</si>
  <si>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</si>
  <si>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</si>
  <si>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</si>
  <si>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</si>
  <si>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</si>
  <si>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</si>
  <si>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</si>
  <si>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</si>
  <si>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</si>
  <si>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</si>
  <si>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</si>
  <si>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</si>
  <si>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</si>
  <si>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</si>
  <si>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</si>
  <si>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</si>
  <si>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</si>
  <si>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</si>
  <si>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 X CARRERA 55</t>
  </si>
  <si>
    <t>ADOLFREDO FLOREZ</t>
  </si>
  <si>
    <t>3 (OCC-OR)</t>
  </si>
  <si>
    <t>IVAN FONSECA</t>
  </si>
  <si>
    <t xml:space="preserve">17:45 - 18:45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</si>
</sst>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1" fontId="2" fillId="0" borderId="0" xfId="0" applyNumberFormat="1" applyFont="1" applyFill="1" applyProtection="1"/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Protection="1"/>
    <xf numFmtId="0" fontId="2" fillId="0" borderId="0" xfId="0" applyFont="1" applyFill="1" applyBorder="1" applyProtection="1"/>
    <xf numFmtId="0" fontId="7" fillId="0" borderId="0" xfId="0" applyFont="1" applyFill="1" applyBorder="1" applyProtection="1"/>
    <xf numFmtId="0" fontId="6" fillId="0" borderId="0" xfId="0" applyFont="1" applyFill="1" applyBorder="1" applyAlignment="1" applyProtection="1">
      <alignment horizontal="right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18" fillId="0" borderId="0" xfId="0" applyFont="1"/>
    <xf numFmtId="0" fontId="18" fillId="0" borderId="0" xfId="0" applyFont="1" applyFill="1"/>
    <xf numFmtId="0" fontId="18" fillId="0" borderId="0" xfId="0" applyFont="1" applyFill="1" applyBorder="1"/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9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8" fillId="0" borderId="9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center"/>
    </xf>
    <xf numFmtId="49" fontId="6" fillId="0" borderId="9" xfId="0" applyNumberFormat="1" applyFont="1" applyFill="1" applyBorder="1" applyAlignment="1" applyProtection="1">
      <alignment vertical="center"/>
    </xf>
    <xf numFmtId="49" fontId="14" fillId="0" borderId="9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0" fontId="8" fillId="0" borderId="10" xfId="0" applyFont="1" applyFill="1" applyBorder="1" applyAlignment="1" applyProtection="1">
      <alignment vertical="center"/>
    </xf>
    <xf numFmtId="0" fontId="7" fillId="0" borderId="10" xfId="0" applyFont="1" applyFill="1" applyBorder="1" applyAlignment="1" applyProtection="1">
      <alignment vertical="center"/>
    </xf>
    <xf numFmtId="49" fontId="6" fillId="0" borderId="10" xfId="0" applyNumberFormat="1" applyFont="1" applyFill="1" applyBorder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94.5</c:v>
                </c:pt>
                <c:pt idx="1">
                  <c:v>283.5</c:v>
                </c:pt>
                <c:pt idx="2">
                  <c:v>73.5</c:v>
                </c:pt>
                <c:pt idx="3">
                  <c:v>252.5</c:v>
                </c:pt>
                <c:pt idx="4">
                  <c:v>279</c:v>
                </c:pt>
                <c:pt idx="5">
                  <c:v>282.5</c:v>
                </c:pt>
                <c:pt idx="6">
                  <c:v>303.5</c:v>
                </c:pt>
                <c:pt idx="7">
                  <c:v>280</c:v>
                </c:pt>
                <c:pt idx="8">
                  <c:v>286</c:v>
                </c:pt>
                <c:pt idx="9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78504"/>
        <c:axId val="208951160"/>
      </c:barChart>
      <c:catAx>
        <c:axId val="20887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95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95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78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704</c:v>
                </c:pt>
                <c:pt idx="4">
                  <c:v>888.5</c:v>
                </c:pt>
                <c:pt idx="5">
                  <c:v>887.5</c:v>
                </c:pt>
                <c:pt idx="6">
                  <c:v>1117.5</c:v>
                </c:pt>
                <c:pt idx="7">
                  <c:v>1145</c:v>
                </c:pt>
                <c:pt idx="8">
                  <c:v>1152</c:v>
                </c:pt>
                <c:pt idx="9">
                  <c:v>1172.5</c:v>
                </c:pt>
                <c:pt idx="13">
                  <c:v>1394</c:v>
                </c:pt>
                <c:pt idx="14">
                  <c:v>1300.5</c:v>
                </c:pt>
                <c:pt idx="15">
                  <c:v>1178</c:v>
                </c:pt>
                <c:pt idx="16">
                  <c:v>1094.5</c:v>
                </c:pt>
                <c:pt idx="17">
                  <c:v>1044.5</c:v>
                </c:pt>
                <c:pt idx="18">
                  <c:v>1062</c:v>
                </c:pt>
                <c:pt idx="19">
                  <c:v>1127</c:v>
                </c:pt>
                <c:pt idx="20">
                  <c:v>1114.5</c:v>
                </c:pt>
                <c:pt idx="21">
                  <c:v>1132.5</c:v>
                </c:pt>
                <c:pt idx="22">
                  <c:v>1143</c:v>
                </c:pt>
                <c:pt idx="23">
                  <c:v>1129.5</c:v>
                </c:pt>
                <c:pt idx="24">
                  <c:v>1177</c:v>
                </c:pt>
                <c:pt idx="25">
                  <c:v>1169.5</c:v>
                </c:pt>
                <c:pt idx="29">
                  <c:v>1180.5</c:v>
                </c:pt>
                <c:pt idx="30">
                  <c:v>1221.5</c:v>
                </c:pt>
                <c:pt idx="31">
                  <c:v>1226.5</c:v>
                </c:pt>
                <c:pt idx="32">
                  <c:v>1193.5</c:v>
                </c:pt>
                <c:pt idx="33">
                  <c:v>1182.5</c:v>
                </c:pt>
                <c:pt idx="34">
                  <c:v>1157</c:v>
                </c:pt>
                <c:pt idx="35">
                  <c:v>1167.5</c:v>
                </c:pt>
                <c:pt idx="36">
                  <c:v>1186</c:v>
                </c:pt>
                <c:pt idx="37">
                  <c:v>1181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819</c:v>
                </c:pt>
                <c:pt idx="4">
                  <c:v>889</c:v>
                </c:pt>
                <c:pt idx="5">
                  <c:v>1066.5</c:v>
                </c:pt>
                <c:pt idx="6">
                  <c:v>1227</c:v>
                </c:pt>
                <c:pt idx="7">
                  <c:v>1379</c:v>
                </c:pt>
                <c:pt idx="8">
                  <c:v>1412</c:v>
                </c:pt>
                <c:pt idx="9">
                  <c:v>1318</c:v>
                </c:pt>
                <c:pt idx="13">
                  <c:v>1042</c:v>
                </c:pt>
                <c:pt idx="14">
                  <c:v>1052.5</c:v>
                </c:pt>
                <c:pt idx="15">
                  <c:v>1079</c:v>
                </c:pt>
                <c:pt idx="16">
                  <c:v>1156.5</c:v>
                </c:pt>
                <c:pt idx="17">
                  <c:v>1249.5</c:v>
                </c:pt>
                <c:pt idx="18">
                  <c:v>1295.5</c:v>
                </c:pt>
                <c:pt idx="19">
                  <c:v>1336.5</c:v>
                </c:pt>
                <c:pt idx="20">
                  <c:v>1293.5</c:v>
                </c:pt>
                <c:pt idx="21">
                  <c:v>1228</c:v>
                </c:pt>
                <c:pt idx="22">
                  <c:v>1201.5</c:v>
                </c:pt>
                <c:pt idx="23">
                  <c:v>1137.5</c:v>
                </c:pt>
                <c:pt idx="24">
                  <c:v>1124.5</c:v>
                </c:pt>
                <c:pt idx="25">
                  <c:v>1086.5</c:v>
                </c:pt>
                <c:pt idx="29">
                  <c:v>1149</c:v>
                </c:pt>
                <c:pt idx="30">
                  <c:v>1226.5</c:v>
                </c:pt>
                <c:pt idx="31">
                  <c:v>1312.5</c:v>
                </c:pt>
                <c:pt idx="32">
                  <c:v>1406</c:v>
                </c:pt>
                <c:pt idx="33">
                  <c:v>1427.5</c:v>
                </c:pt>
                <c:pt idx="34">
                  <c:v>1432</c:v>
                </c:pt>
                <c:pt idx="35">
                  <c:v>1392</c:v>
                </c:pt>
                <c:pt idx="36">
                  <c:v>1358.5</c:v>
                </c:pt>
                <c:pt idx="37">
                  <c:v>1298.5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1523</c:v>
                </c:pt>
                <c:pt idx="4">
                  <c:v>1777.5</c:v>
                </c:pt>
                <c:pt idx="5">
                  <c:v>1954</c:v>
                </c:pt>
                <c:pt idx="6">
                  <c:v>2344.5</c:v>
                </c:pt>
                <c:pt idx="7">
                  <c:v>2524</c:v>
                </c:pt>
                <c:pt idx="8">
                  <c:v>2564</c:v>
                </c:pt>
                <c:pt idx="9">
                  <c:v>2490.5</c:v>
                </c:pt>
                <c:pt idx="13">
                  <c:v>2436</c:v>
                </c:pt>
                <c:pt idx="14">
                  <c:v>2353</c:v>
                </c:pt>
                <c:pt idx="15">
                  <c:v>2257</c:v>
                </c:pt>
                <c:pt idx="16">
                  <c:v>2251</c:v>
                </c:pt>
                <c:pt idx="17">
                  <c:v>2294</c:v>
                </c:pt>
                <c:pt idx="18">
                  <c:v>2357.5</c:v>
                </c:pt>
                <c:pt idx="19">
                  <c:v>2463.5</c:v>
                </c:pt>
                <c:pt idx="20">
                  <c:v>2408</c:v>
                </c:pt>
                <c:pt idx="21">
                  <c:v>2360.5</c:v>
                </c:pt>
                <c:pt idx="22">
                  <c:v>2344.5</c:v>
                </c:pt>
                <c:pt idx="23">
                  <c:v>2267</c:v>
                </c:pt>
                <c:pt idx="24">
                  <c:v>2301.5</c:v>
                </c:pt>
                <c:pt idx="25">
                  <c:v>2256</c:v>
                </c:pt>
                <c:pt idx="29">
                  <c:v>2329.5</c:v>
                </c:pt>
                <c:pt idx="30">
                  <c:v>2448</c:v>
                </c:pt>
                <c:pt idx="31">
                  <c:v>2539</c:v>
                </c:pt>
                <c:pt idx="32">
                  <c:v>2599.5</c:v>
                </c:pt>
                <c:pt idx="33">
                  <c:v>2610</c:v>
                </c:pt>
                <c:pt idx="34">
                  <c:v>2589</c:v>
                </c:pt>
                <c:pt idx="35">
                  <c:v>2559.5</c:v>
                </c:pt>
                <c:pt idx="36">
                  <c:v>2544.5</c:v>
                </c:pt>
                <c:pt idx="37">
                  <c:v>2479.5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202688"/>
        <c:axId val="209203080"/>
      </c:lineChart>
      <c:catAx>
        <c:axId val="2092026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203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203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202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276.5</c:v>
                </c:pt>
                <c:pt idx="1">
                  <c:v>289</c:v>
                </c:pt>
                <c:pt idx="2">
                  <c:v>321</c:v>
                </c:pt>
                <c:pt idx="3">
                  <c:v>294</c:v>
                </c:pt>
                <c:pt idx="4">
                  <c:v>317.5</c:v>
                </c:pt>
                <c:pt idx="5">
                  <c:v>294</c:v>
                </c:pt>
                <c:pt idx="6">
                  <c:v>288</c:v>
                </c:pt>
                <c:pt idx="7">
                  <c:v>283</c:v>
                </c:pt>
                <c:pt idx="8">
                  <c:v>292</c:v>
                </c:pt>
                <c:pt idx="9">
                  <c:v>304.5</c:v>
                </c:pt>
                <c:pt idx="10">
                  <c:v>306.5</c:v>
                </c:pt>
                <c:pt idx="11">
                  <c:v>278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24904"/>
        <c:axId val="207782096"/>
      </c:barChart>
      <c:catAx>
        <c:axId val="20972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78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8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2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('G-3'!$F$20:$F$22,'G-3'!$M$10:$M$22)</c:f>
              <c:numCache>
                <c:formatCode>0</c:formatCode>
                <c:ptCount val="16"/>
                <c:pt idx="0">
                  <c:v>364</c:v>
                </c:pt>
                <c:pt idx="1">
                  <c:v>374.5</c:v>
                </c:pt>
                <c:pt idx="2">
                  <c:v>344</c:v>
                </c:pt>
                <c:pt idx="3">
                  <c:v>311.5</c:v>
                </c:pt>
                <c:pt idx="4">
                  <c:v>270.5</c:v>
                </c:pt>
                <c:pt idx="5">
                  <c:v>252</c:v>
                </c:pt>
                <c:pt idx="6">
                  <c:v>260.5</c:v>
                </c:pt>
                <c:pt idx="7">
                  <c:v>261.5</c:v>
                </c:pt>
                <c:pt idx="8">
                  <c:v>288</c:v>
                </c:pt>
                <c:pt idx="9">
                  <c:v>317</c:v>
                </c:pt>
                <c:pt idx="10">
                  <c:v>248</c:v>
                </c:pt>
                <c:pt idx="11">
                  <c:v>279.5</c:v>
                </c:pt>
                <c:pt idx="12">
                  <c:v>298.5</c:v>
                </c:pt>
                <c:pt idx="13">
                  <c:v>303.5</c:v>
                </c:pt>
                <c:pt idx="14">
                  <c:v>295.5</c:v>
                </c:pt>
                <c:pt idx="15">
                  <c:v>272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582696"/>
        <c:axId val="209619480"/>
      </c:barChart>
      <c:catAx>
        <c:axId val="20958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61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1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58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193</c:v>
                </c:pt>
                <c:pt idx="1">
                  <c:v>186.5</c:v>
                </c:pt>
                <c:pt idx="2">
                  <c:v>208.5</c:v>
                </c:pt>
                <c:pt idx="3">
                  <c:v>231</c:v>
                </c:pt>
                <c:pt idx="4">
                  <c:v>263</c:v>
                </c:pt>
                <c:pt idx="5">
                  <c:v>364</c:v>
                </c:pt>
                <c:pt idx="6">
                  <c:v>369</c:v>
                </c:pt>
                <c:pt idx="7">
                  <c:v>383</c:v>
                </c:pt>
                <c:pt idx="8">
                  <c:v>296</c:v>
                </c:pt>
                <c:pt idx="9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296360"/>
        <c:axId val="208460072"/>
      </c:barChart>
      <c:catAx>
        <c:axId val="21029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46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46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29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270</c:v>
                </c:pt>
                <c:pt idx="1">
                  <c:v>293</c:v>
                </c:pt>
                <c:pt idx="2">
                  <c:v>257</c:v>
                </c:pt>
                <c:pt idx="3">
                  <c:v>329</c:v>
                </c:pt>
                <c:pt idx="4">
                  <c:v>347.5</c:v>
                </c:pt>
                <c:pt idx="5">
                  <c:v>379</c:v>
                </c:pt>
                <c:pt idx="6">
                  <c:v>350.5</c:v>
                </c:pt>
                <c:pt idx="7">
                  <c:v>350.5</c:v>
                </c:pt>
                <c:pt idx="8">
                  <c:v>352</c:v>
                </c:pt>
                <c:pt idx="9">
                  <c:v>339</c:v>
                </c:pt>
                <c:pt idx="10">
                  <c:v>317</c:v>
                </c:pt>
                <c:pt idx="11">
                  <c:v>290.5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000664"/>
        <c:axId val="209936056"/>
      </c:barChart>
      <c:catAx>
        <c:axId val="21000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93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93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00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270.5</c:v>
                </c:pt>
                <c:pt idx="1">
                  <c:v>269.5</c:v>
                </c:pt>
                <c:pt idx="2">
                  <c:v>253</c:v>
                </c:pt>
                <c:pt idx="3">
                  <c:v>249</c:v>
                </c:pt>
                <c:pt idx="4">
                  <c:v>281</c:v>
                </c:pt>
                <c:pt idx="5">
                  <c:v>296</c:v>
                </c:pt>
                <c:pt idx="6">
                  <c:v>330.5</c:v>
                </c:pt>
                <c:pt idx="7">
                  <c:v>342</c:v>
                </c:pt>
                <c:pt idx="8">
                  <c:v>327</c:v>
                </c:pt>
                <c:pt idx="9">
                  <c:v>337</c:v>
                </c:pt>
                <c:pt idx="10">
                  <c:v>287.5</c:v>
                </c:pt>
                <c:pt idx="11">
                  <c:v>276.5</c:v>
                </c:pt>
                <c:pt idx="12">
                  <c:v>300.5</c:v>
                </c:pt>
                <c:pt idx="13">
                  <c:v>273</c:v>
                </c:pt>
                <c:pt idx="14">
                  <c:v>274.5</c:v>
                </c:pt>
                <c:pt idx="15">
                  <c:v>238.5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817208"/>
        <c:axId val="207816816"/>
      </c:barChart>
      <c:catAx>
        <c:axId val="20781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81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1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81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287.5</c:v>
                </c:pt>
                <c:pt idx="1">
                  <c:v>470</c:v>
                </c:pt>
                <c:pt idx="2">
                  <c:v>282</c:v>
                </c:pt>
                <c:pt idx="3">
                  <c:v>483.5</c:v>
                </c:pt>
                <c:pt idx="4">
                  <c:v>542</c:v>
                </c:pt>
                <c:pt idx="5">
                  <c:v>646.5</c:v>
                </c:pt>
                <c:pt idx="6">
                  <c:v>672.5</c:v>
                </c:pt>
                <c:pt idx="7">
                  <c:v>663</c:v>
                </c:pt>
                <c:pt idx="8">
                  <c:v>582</c:v>
                </c:pt>
                <c:pt idx="9">
                  <c:v>573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815640"/>
        <c:axId val="207818384"/>
      </c:barChart>
      <c:catAx>
        <c:axId val="20781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81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1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81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546.5</c:v>
                </c:pt>
                <c:pt idx="1">
                  <c:v>582</c:v>
                </c:pt>
                <c:pt idx="2">
                  <c:v>578</c:v>
                </c:pt>
                <c:pt idx="3">
                  <c:v>623</c:v>
                </c:pt>
                <c:pt idx="4">
                  <c:v>665</c:v>
                </c:pt>
                <c:pt idx="5">
                  <c:v>673</c:v>
                </c:pt>
                <c:pt idx="6">
                  <c:v>638.5</c:v>
                </c:pt>
                <c:pt idx="7">
                  <c:v>633.5</c:v>
                </c:pt>
                <c:pt idx="8">
                  <c:v>644</c:v>
                </c:pt>
                <c:pt idx="9">
                  <c:v>643.5</c:v>
                </c:pt>
                <c:pt idx="10">
                  <c:v>623.5</c:v>
                </c:pt>
                <c:pt idx="11">
                  <c:v>568.5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817600"/>
        <c:axId val="207247888"/>
      </c:barChart>
      <c:catAx>
        <c:axId val="20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24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24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781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634.5</c:v>
                </c:pt>
                <c:pt idx="1">
                  <c:v>644</c:v>
                </c:pt>
                <c:pt idx="2">
                  <c:v>597</c:v>
                </c:pt>
                <c:pt idx="3">
                  <c:v>560.5</c:v>
                </c:pt>
                <c:pt idx="4">
                  <c:v>551.5</c:v>
                </c:pt>
                <c:pt idx="5">
                  <c:v>548</c:v>
                </c:pt>
                <c:pt idx="6">
                  <c:v>591</c:v>
                </c:pt>
                <c:pt idx="7">
                  <c:v>603.5</c:v>
                </c:pt>
                <c:pt idx="8">
                  <c:v>615</c:v>
                </c:pt>
                <c:pt idx="9">
                  <c:v>654</c:v>
                </c:pt>
                <c:pt idx="10">
                  <c:v>535.5</c:v>
                </c:pt>
                <c:pt idx="11">
                  <c:v>556</c:v>
                </c:pt>
                <c:pt idx="12">
                  <c:v>599</c:v>
                </c:pt>
                <c:pt idx="13">
                  <c:v>576.5</c:v>
                </c:pt>
                <c:pt idx="14">
                  <c:v>570</c:v>
                </c:pt>
                <c:pt idx="15">
                  <c:v>510.5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201512"/>
        <c:axId val="209201904"/>
      </c:barChart>
      <c:catAx>
        <c:axId val="209201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20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20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201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2"/>
  <sheetViews>
    <sheetView tabSelected="1" zoomScaleNormal="100" workbookViewId="0">
      <selection activeCell="Z12" sqref="Z12"/>
    </sheetView>
  </sheetViews>
  <sheetFormatPr baseColWidth="10" defaultColWidth="11.5703125" defaultRowHeight="12.75" x14ac:dyDescent="0.2"/>
  <cols>
    <col min="1" max="1" width="6.7109375" style="188" customWidth="1"/>
    <col min="2" max="3" width="4.28515625" style="188" customWidth="1"/>
    <col min="4" max="4" width="4.5703125" style="188" customWidth="1"/>
    <col min="5" max="5" width="4.140625" style="188" customWidth="1"/>
    <col min="6" max="7" width="6" style="188" customWidth="1"/>
    <col min="8" max="8" width="7" style="188" customWidth="1"/>
    <col min="9" max="10" width="4.28515625" style="188" customWidth="1"/>
    <col min="11" max="12" width="4.5703125" style="188" customWidth="1"/>
    <col min="13" max="13" width="6.140625" style="188" customWidth="1"/>
    <col min="14" max="14" width="6" style="188" customWidth="1"/>
    <col min="15" max="15" width="6.28515625" style="188" customWidth="1"/>
    <col min="16" max="17" width="4.28515625" style="188" customWidth="1"/>
    <col min="18" max="18" width="4" style="188" customWidth="1"/>
    <col min="19" max="19" width="3.85546875" style="188" customWidth="1"/>
    <col min="20" max="20" width="5.85546875" style="188" customWidth="1"/>
    <col min="21" max="21" width="6" style="188" customWidth="1"/>
    <col min="22" max="22" width="11.5703125" style="213" customWidth="1"/>
    <col min="23" max="26" width="5.7109375" style="213" customWidth="1"/>
    <col min="27" max="27" width="6.85546875" style="213" customWidth="1"/>
    <col min="28" max="28" width="6.42578125" style="213" customWidth="1"/>
    <col min="29" max="31" width="6.42578125" style="188" customWidth="1"/>
    <col min="32" max="32" width="6.5703125" style="188" customWidth="1"/>
    <col min="33" max="36" width="6.85546875" style="188" customWidth="1"/>
    <col min="37" max="16384" width="11.5703125" style="188"/>
  </cols>
  <sheetData>
    <row r="1" spans="1:36" s="188" customFormat="1" ht="21.75" customHeight="1" x14ac:dyDescent="0.2">
      <c r="A1" s="215" t="s">
        <v>31</v>
      </c>
      <c r="B1" s="215"/>
      <c r="C1" s="215"/>
      <c r="D1" s="215"/>
      <c r="E1" s="215"/>
      <c r="F1" s="215"/>
      <c r="G1" s="215"/>
      <c r="H1" s="215"/>
      <c r="I1" s="215"/>
      <c r="J1" s="215"/>
      <c r="K1" s="216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3"/>
      <c r="W1" s="213"/>
      <c r="X1" s="213"/>
      <c r="Y1" s="213"/>
      <c r="Z1" s="213"/>
      <c r="AA1" s="213"/>
      <c r="AB1" s="213"/>
    </row>
    <row r="2" spans="1:36" s="188" customFormat="1" ht="15.75" customHeight="1" x14ac:dyDescent="0.2">
      <c r="A2" s="218" t="s">
        <v>38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3"/>
      <c r="W2" s="213"/>
      <c r="X2" s="213"/>
      <c r="Y2" s="213"/>
      <c r="Z2" s="213"/>
      <c r="AA2" s="213"/>
      <c r="AB2" s="213"/>
    </row>
    <row r="3" spans="1:36" s="188" customFormat="1" ht="7.5" customHeight="1" x14ac:dyDescent="0.2">
      <c r="A3" s="219"/>
      <c r="B3" s="219"/>
      <c r="C3" s="219"/>
      <c r="D3" s="219"/>
      <c r="E3" s="219"/>
      <c r="F3" s="219"/>
      <c r="G3" s="219"/>
      <c r="H3" s="219"/>
      <c r="I3" s="219"/>
      <c r="J3" s="219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3"/>
      <c r="W3" s="213"/>
      <c r="X3" s="213"/>
      <c r="Y3" s="213"/>
      <c r="Z3" s="213"/>
      <c r="AA3" s="213"/>
      <c r="AB3" s="213"/>
    </row>
    <row r="4" spans="1:36" s="188" customFormat="1" ht="12.75" customHeight="1" x14ac:dyDescent="0.2">
      <c r="A4" s="220" t="s">
        <v>54</v>
      </c>
      <c r="B4" s="220"/>
      <c r="C4" s="220"/>
      <c r="D4" s="219"/>
      <c r="E4" s="221" t="s">
        <v>60</v>
      </c>
      <c r="F4" s="221"/>
      <c r="G4" s="221"/>
      <c r="H4" s="221"/>
      <c r="I4" s="222"/>
      <c r="J4" s="222"/>
      <c r="K4" s="223"/>
      <c r="L4" s="217"/>
      <c r="M4" s="217"/>
      <c r="N4" s="217"/>
      <c r="O4" s="223"/>
      <c r="P4" s="223"/>
      <c r="Q4" s="223"/>
      <c r="R4" s="223"/>
      <c r="S4" s="223"/>
      <c r="T4" s="223"/>
      <c r="U4" s="223"/>
      <c r="V4" s="213"/>
      <c r="W4" s="213"/>
      <c r="X4" s="213"/>
      <c r="Y4" s="213"/>
      <c r="Z4" s="213"/>
      <c r="AA4" s="213"/>
      <c r="AB4" s="213"/>
    </row>
    <row r="5" spans="1:36" s="188" customFormat="1" ht="12.75" customHeight="1" x14ac:dyDescent="0.2">
      <c r="A5" s="224" t="s">
        <v>56</v>
      </c>
      <c r="B5" s="224"/>
      <c r="C5" s="224"/>
      <c r="D5" s="221" t="s">
        <v>147</v>
      </c>
      <c r="E5" s="221"/>
      <c r="F5" s="221"/>
      <c r="G5" s="221"/>
      <c r="H5" s="221"/>
      <c r="I5" s="224" t="s">
        <v>53</v>
      </c>
      <c r="J5" s="224"/>
      <c r="K5" s="224"/>
      <c r="L5" s="152"/>
      <c r="M5" s="152"/>
      <c r="N5" s="152"/>
      <c r="O5" s="217"/>
      <c r="P5" s="224" t="s">
        <v>57</v>
      </c>
      <c r="Q5" s="224"/>
      <c r="R5" s="224"/>
      <c r="S5" s="152" t="s">
        <v>149</v>
      </c>
      <c r="T5" s="152"/>
      <c r="U5" s="152"/>
      <c r="V5" s="213"/>
      <c r="W5" s="213"/>
      <c r="X5" s="213"/>
      <c r="Y5" s="213"/>
      <c r="Z5" s="213"/>
      <c r="AA5" s="213"/>
      <c r="AB5" s="213"/>
    </row>
    <row r="6" spans="1:36" s="188" customFormat="1" ht="12.75" customHeight="1" x14ac:dyDescent="0.2">
      <c r="A6" s="224" t="s">
        <v>55</v>
      </c>
      <c r="B6" s="224"/>
      <c r="C6" s="224"/>
      <c r="D6" s="225" t="s">
        <v>150</v>
      </c>
      <c r="E6" s="225"/>
      <c r="F6" s="225"/>
      <c r="G6" s="225"/>
      <c r="H6" s="225"/>
      <c r="I6" s="224" t="s">
        <v>59</v>
      </c>
      <c r="J6" s="224"/>
      <c r="K6" s="224"/>
      <c r="L6" s="226">
        <v>1</v>
      </c>
      <c r="M6" s="226"/>
      <c r="N6" s="226"/>
      <c r="O6" s="227"/>
      <c r="P6" s="224" t="s">
        <v>58</v>
      </c>
      <c r="Q6" s="224"/>
      <c r="R6" s="224"/>
      <c r="S6" s="228">
        <v>43298</v>
      </c>
      <c r="T6" s="228"/>
      <c r="U6" s="228"/>
      <c r="V6" s="213"/>
      <c r="W6" s="213"/>
      <c r="X6" s="213"/>
      <c r="Y6" s="213"/>
      <c r="Z6" s="213"/>
      <c r="AA6" s="213"/>
      <c r="AB6" s="213"/>
    </row>
    <row r="7" spans="1:36" s="188" customFormat="1" ht="7.5" customHeight="1" x14ac:dyDescent="0.2">
      <c r="A7" s="229"/>
      <c r="B7" s="216"/>
      <c r="C7" s="216"/>
      <c r="D7" s="216"/>
      <c r="E7" s="230"/>
      <c r="F7" s="230"/>
      <c r="G7" s="230"/>
      <c r="H7" s="230"/>
      <c r="I7" s="230"/>
      <c r="J7" s="230"/>
      <c r="K7" s="230"/>
      <c r="L7" s="217"/>
      <c r="M7" s="217"/>
      <c r="N7" s="231"/>
      <c r="O7" s="217"/>
      <c r="P7" s="217"/>
      <c r="Q7" s="217"/>
      <c r="R7" s="217"/>
      <c r="S7" s="217"/>
      <c r="T7" s="217"/>
      <c r="U7" s="217"/>
      <c r="V7" s="213"/>
      <c r="W7" s="213"/>
      <c r="X7" s="213"/>
      <c r="Y7" s="213"/>
      <c r="Z7" s="213"/>
      <c r="AA7" s="213"/>
      <c r="AB7" s="213"/>
    </row>
    <row r="8" spans="1:36" s="188" customFormat="1" ht="12" customHeight="1" x14ac:dyDescent="0.2">
      <c r="A8" s="232" t="s">
        <v>36</v>
      </c>
      <c r="B8" s="233" t="s">
        <v>34</v>
      </c>
      <c r="C8" s="234"/>
      <c r="D8" s="234"/>
      <c r="E8" s="235"/>
      <c r="F8" s="232" t="s">
        <v>35</v>
      </c>
      <c r="G8" s="232" t="s">
        <v>37</v>
      </c>
      <c r="H8" s="232" t="s">
        <v>36</v>
      </c>
      <c r="I8" s="233" t="s">
        <v>34</v>
      </c>
      <c r="J8" s="234"/>
      <c r="K8" s="234"/>
      <c r="L8" s="235"/>
      <c r="M8" s="232" t="s">
        <v>35</v>
      </c>
      <c r="N8" s="232" t="s">
        <v>37</v>
      </c>
      <c r="O8" s="232" t="s">
        <v>36</v>
      </c>
      <c r="P8" s="233" t="s">
        <v>34</v>
      </c>
      <c r="Q8" s="234"/>
      <c r="R8" s="234"/>
      <c r="S8" s="235"/>
      <c r="T8" s="232" t="s">
        <v>35</v>
      </c>
      <c r="U8" s="232" t="s">
        <v>37</v>
      </c>
      <c r="V8" s="213"/>
      <c r="W8" s="213"/>
      <c r="X8" s="213"/>
      <c r="Y8" s="213"/>
      <c r="Z8" s="213"/>
      <c r="AA8" s="213"/>
      <c r="AB8" s="213"/>
    </row>
    <row r="9" spans="1:36" s="188" customFormat="1" ht="12" customHeight="1" x14ac:dyDescent="0.2">
      <c r="A9" s="236"/>
      <c r="B9" s="186" t="s">
        <v>52</v>
      </c>
      <c r="C9" s="186" t="s">
        <v>0</v>
      </c>
      <c r="D9" s="186" t="s">
        <v>2</v>
      </c>
      <c r="E9" s="187" t="s">
        <v>3</v>
      </c>
      <c r="F9" s="236"/>
      <c r="G9" s="236"/>
      <c r="H9" s="236"/>
      <c r="I9" s="237" t="s">
        <v>52</v>
      </c>
      <c r="J9" s="237" t="s">
        <v>0</v>
      </c>
      <c r="K9" s="186" t="s">
        <v>2</v>
      </c>
      <c r="L9" s="187" t="s">
        <v>3</v>
      </c>
      <c r="M9" s="236"/>
      <c r="N9" s="236"/>
      <c r="O9" s="236"/>
      <c r="P9" s="237" t="s">
        <v>52</v>
      </c>
      <c r="Q9" s="237" t="s">
        <v>0</v>
      </c>
      <c r="R9" s="186" t="s">
        <v>2</v>
      </c>
      <c r="S9" s="187" t="s">
        <v>3</v>
      </c>
      <c r="T9" s="236"/>
      <c r="U9" s="236"/>
      <c r="V9" s="213"/>
      <c r="W9" s="213"/>
      <c r="X9" s="213"/>
      <c r="Y9" s="213"/>
      <c r="Z9" s="213"/>
      <c r="AA9" s="213"/>
      <c r="AB9" s="213"/>
    </row>
    <row r="10" spans="1:36" s="188" customFormat="1" ht="24" customHeight="1" x14ac:dyDescent="0.2">
      <c r="A10" s="238" t="s">
        <v>11</v>
      </c>
      <c r="B10" s="270">
        <v>53</v>
      </c>
      <c r="C10" s="270">
        <v>51</v>
      </c>
      <c r="D10" s="270">
        <v>1</v>
      </c>
      <c r="E10" s="270">
        <v>6</v>
      </c>
      <c r="F10" s="48">
        <f t="shared" ref="F10:F22" si="0">B10*0.5+C10*1+D10*2+E10*2.5</f>
        <v>94.5</v>
      </c>
      <c r="G10" s="239"/>
      <c r="H10" s="240" t="s">
        <v>4</v>
      </c>
      <c r="I10" s="270">
        <v>51</v>
      </c>
      <c r="J10" s="270">
        <v>271</v>
      </c>
      <c r="K10" s="270">
        <v>0</v>
      </c>
      <c r="L10" s="270">
        <v>6</v>
      </c>
      <c r="M10" s="48">
        <f t="shared" ref="M10:M22" si="1">I10*0.5+J10*1+K10*2+L10*2.5</f>
        <v>311.5</v>
      </c>
      <c r="N10" s="241">
        <f>F20+F21+F22+M10</f>
        <v>1394</v>
      </c>
      <c r="O10" s="240" t="s">
        <v>43</v>
      </c>
      <c r="P10" s="270">
        <v>52</v>
      </c>
      <c r="Q10" s="270">
        <v>241</v>
      </c>
      <c r="R10" s="270">
        <v>1</v>
      </c>
      <c r="S10" s="270">
        <v>3</v>
      </c>
      <c r="T10" s="48">
        <f t="shared" ref="T10:T21" si="2">P10*0.5+Q10*1+R10*2+S10*2.5</f>
        <v>276.5</v>
      </c>
      <c r="U10" s="242"/>
      <c r="V10" s="213"/>
      <c r="W10" s="213"/>
      <c r="X10" s="213"/>
      <c r="Y10" s="213"/>
      <c r="Z10" s="213"/>
      <c r="AA10" s="213"/>
      <c r="AB10" s="189"/>
      <c r="AC10" s="189"/>
      <c r="AD10" s="189"/>
      <c r="AE10" s="189"/>
      <c r="AG10" s="189"/>
      <c r="AH10" s="189"/>
      <c r="AI10" s="189"/>
      <c r="AJ10" s="189"/>
    </row>
    <row r="11" spans="1:36" s="188" customFormat="1" ht="24" customHeight="1" x14ac:dyDescent="0.2">
      <c r="A11" s="238" t="s">
        <v>14</v>
      </c>
      <c r="B11" s="270">
        <v>50</v>
      </c>
      <c r="C11" s="270">
        <v>231</v>
      </c>
      <c r="D11" s="270">
        <v>0</v>
      </c>
      <c r="E11" s="270">
        <v>11</v>
      </c>
      <c r="F11" s="48">
        <f t="shared" si="0"/>
        <v>283.5</v>
      </c>
      <c r="G11" s="239"/>
      <c r="H11" s="240" t="s">
        <v>5</v>
      </c>
      <c r="I11" s="270">
        <v>58</v>
      </c>
      <c r="J11" s="270">
        <v>222</v>
      </c>
      <c r="K11" s="270">
        <v>1</v>
      </c>
      <c r="L11" s="270">
        <v>7</v>
      </c>
      <c r="M11" s="48">
        <f t="shared" si="1"/>
        <v>270.5</v>
      </c>
      <c r="N11" s="241">
        <f>F21+F22+M10+M11</f>
        <v>1300.5</v>
      </c>
      <c r="O11" s="240" t="s">
        <v>44</v>
      </c>
      <c r="P11" s="270">
        <v>48</v>
      </c>
      <c r="Q11" s="270">
        <v>249</v>
      </c>
      <c r="R11" s="270">
        <v>3</v>
      </c>
      <c r="S11" s="270">
        <v>4</v>
      </c>
      <c r="T11" s="48">
        <f t="shared" si="2"/>
        <v>289</v>
      </c>
      <c r="U11" s="239"/>
      <c r="V11" s="213"/>
      <c r="W11" s="213"/>
      <c r="X11" s="213"/>
      <c r="Y11" s="213"/>
      <c r="Z11" s="213"/>
      <c r="AA11" s="213"/>
      <c r="AB11" s="189"/>
      <c r="AC11" s="189"/>
      <c r="AD11" s="189"/>
      <c r="AE11" s="189"/>
      <c r="AG11" s="189"/>
      <c r="AH11" s="189"/>
      <c r="AI11" s="189"/>
      <c r="AJ11" s="189"/>
    </row>
    <row r="12" spans="1:36" s="188" customFormat="1" ht="24" customHeight="1" x14ac:dyDescent="0.2">
      <c r="A12" s="238" t="s">
        <v>17</v>
      </c>
      <c r="B12" s="270">
        <v>40</v>
      </c>
      <c r="C12" s="270">
        <v>24</v>
      </c>
      <c r="D12" s="270">
        <v>1</v>
      </c>
      <c r="E12" s="270">
        <v>11</v>
      </c>
      <c r="F12" s="48">
        <f t="shared" si="0"/>
        <v>73.5</v>
      </c>
      <c r="G12" s="239"/>
      <c r="H12" s="240" t="s">
        <v>6</v>
      </c>
      <c r="I12" s="270">
        <v>43</v>
      </c>
      <c r="J12" s="270">
        <v>202</v>
      </c>
      <c r="K12" s="270">
        <v>3</v>
      </c>
      <c r="L12" s="270">
        <v>9</v>
      </c>
      <c r="M12" s="48">
        <f t="shared" si="1"/>
        <v>252</v>
      </c>
      <c r="N12" s="239">
        <f>F22+M10+M11+M12</f>
        <v>1178</v>
      </c>
      <c r="O12" s="240" t="s">
        <v>32</v>
      </c>
      <c r="P12" s="270">
        <v>33</v>
      </c>
      <c r="Q12" s="270">
        <v>295</v>
      </c>
      <c r="R12" s="270">
        <v>1</v>
      </c>
      <c r="S12" s="270">
        <v>3</v>
      </c>
      <c r="T12" s="48">
        <f t="shared" si="2"/>
        <v>321</v>
      </c>
      <c r="U12" s="239"/>
      <c r="V12" s="213"/>
      <c r="W12" s="213"/>
      <c r="X12" s="213"/>
      <c r="Y12" s="213"/>
      <c r="Z12" s="213"/>
      <c r="AA12" s="213"/>
      <c r="AB12" s="189"/>
      <c r="AC12" s="189"/>
      <c r="AD12" s="189"/>
      <c r="AE12" s="189"/>
      <c r="AG12" s="189"/>
      <c r="AH12" s="189"/>
      <c r="AI12" s="189"/>
      <c r="AJ12" s="189"/>
    </row>
    <row r="13" spans="1:36" s="188" customFormat="1" ht="24" customHeight="1" x14ac:dyDescent="0.2">
      <c r="A13" s="238" t="s">
        <v>19</v>
      </c>
      <c r="B13" s="270">
        <v>33</v>
      </c>
      <c r="C13" s="270">
        <v>221</v>
      </c>
      <c r="D13" s="270">
        <v>0</v>
      </c>
      <c r="E13" s="270">
        <v>6</v>
      </c>
      <c r="F13" s="48">
        <f t="shared" si="0"/>
        <v>252.5</v>
      </c>
      <c r="G13" s="239">
        <f t="shared" ref="G13:G19" si="3">F10+F11+F12+F13</f>
        <v>704</v>
      </c>
      <c r="H13" s="240" t="s">
        <v>7</v>
      </c>
      <c r="I13" s="270">
        <v>31</v>
      </c>
      <c r="J13" s="270">
        <v>231</v>
      </c>
      <c r="K13" s="270">
        <v>2</v>
      </c>
      <c r="L13" s="270">
        <v>4</v>
      </c>
      <c r="M13" s="48">
        <f t="shared" si="1"/>
        <v>260.5</v>
      </c>
      <c r="N13" s="239">
        <f t="shared" ref="N13:N18" si="4">M10+M11+M12+M13</f>
        <v>1094.5</v>
      </c>
      <c r="O13" s="240" t="s">
        <v>33</v>
      </c>
      <c r="P13" s="270">
        <v>31</v>
      </c>
      <c r="Q13" s="270">
        <v>258</v>
      </c>
      <c r="R13" s="270">
        <v>4</v>
      </c>
      <c r="S13" s="270">
        <v>5</v>
      </c>
      <c r="T13" s="48">
        <f t="shared" si="2"/>
        <v>294</v>
      </c>
      <c r="U13" s="239">
        <f t="shared" ref="U13:U21" si="5">T10+T11+T12+T13</f>
        <v>1180.5</v>
      </c>
      <c r="V13" s="213"/>
      <c r="W13" s="213"/>
      <c r="X13" s="213"/>
      <c r="Y13" s="213"/>
      <c r="Z13" s="213"/>
      <c r="AA13" s="213"/>
      <c r="AB13" s="189"/>
      <c r="AC13" s="189"/>
      <c r="AD13" s="189"/>
      <c r="AE13" s="189"/>
      <c r="AG13" s="189"/>
      <c r="AH13" s="189"/>
      <c r="AI13" s="189"/>
      <c r="AJ13" s="189"/>
    </row>
    <row r="14" spans="1:36" s="188" customFormat="1" ht="24" customHeight="1" x14ac:dyDescent="0.2">
      <c r="A14" s="238" t="s">
        <v>21</v>
      </c>
      <c r="B14" s="270">
        <v>51</v>
      </c>
      <c r="C14" s="270">
        <v>222</v>
      </c>
      <c r="D14" s="270">
        <v>2</v>
      </c>
      <c r="E14" s="270">
        <v>11</v>
      </c>
      <c r="F14" s="48">
        <f t="shared" si="0"/>
        <v>279</v>
      </c>
      <c r="G14" s="239">
        <f t="shared" si="3"/>
        <v>888.5</v>
      </c>
      <c r="H14" s="240" t="s">
        <v>9</v>
      </c>
      <c r="I14" s="270">
        <v>26</v>
      </c>
      <c r="J14" s="270">
        <v>241</v>
      </c>
      <c r="K14" s="270">
        <v>0</v>
      </c>
      <c r="L14" s="270">
        <v>3</v>
      </c>
      <c r="M14" s="48">
        <f t="shared" si="1"/>
        <v>261.5</v>
      </c>
      <c r="N14" s="239">
        <f t="shared" si="4"/>
        <v>1044.5</v>
      </c>
      <c r="O14" s="240" t="s">
        <v>29</v>
      </c>
      <c r="P14" s="126">
        <v>36</v>
      </c>
      <c r="Q14" s="126">
        <v>265</v>
      </c>
      <c r="R14" s="126">
        <v>1</v>
      </c>
      <c r="S14" s="126">
        <v>13</v>
      </c>
      <c r="T14" s="48">
        <f t="shared" si="2"/>
        <v>317.5</v>
      </c>
      <c r="U14" s="239">
        <f t="shared" si="5"/>
        <v>1221.5</v>
      </c>
      <c r="V14" s="213"/>
      <c r="W14" s="213"/>
      <c r="X14" s="213"/>
      <c r="Y14" s="213"/>
      <c r="Z14" s="213"/>
      <c r="AA14" s="213"/>
      <c r="AB14" s="189"/>
      <c r="AC14" s="189"/>
      <c r="AD14" s="189"/>
      <c r="AE14" s="189"/>
      <c r="AG14" s="189"/>
      <c r="AH14" s="189"/>
      <c r="AI14" s="189"/>
      <c r="AJ14" s="189"/>
    </row>
    <row r="15" spans="1:36" s="188" customFormat="1" ht="24" customHeight="1" x14ac:dyDescent="0.2">
      <c r="A15" s="238" t="s">
        <v>23</v>
      </c>
      <c r="B15" s="270">
        <v>49</v>
      </c>
      <c r="C15" s="270">
        <v>233</v>
      </c>
      <c r="D15" s="270">
        <v>0</v>
      </c>
      <c r="E15" s="270">
        <v>10</v>
      </c>
      <c r="F15" s="48">
        <f t="shared" si="0"/>
        <v>282.5</v>
      </c>
      <c r="G15" s="239">
        <f t="shared" si="3"/>
        <v>887.5</v>
      </c>
      <c r="H15" s="240" t="s">
        <v>12</v>
      </c>
      <c r="I15" s="270">
        <v>24</v>
      </c>
      <c r="J15" s="270">
        <v>264</v>
      </c>
      <c r="K15" s="270">
        <v>1</v>
      </c>
      <c r="L15" s="270">
        <v>4</v>
      </c>
      <c r="M15" s="48">
        <f t="shared" si="1"/>
        <v>288</v>
      </c>
      <c r="N15" s="239">
        <f t="shared" si="4"/>
        <v>1062</v>
      </c>
      <c r="O15" s="238" t="s">
        <v>30</v>
      </c>
      <c r="P15" s="270">
        <v>48</v>
      </c>
      <c r="Q15" s="270">
        <v>270</v>
      </c>
      <c r="R15" s="270">
        <v>0</v>
      </c>
      <c r="S15" s="270">
        <v>0</v>
      </c>
      <c r="T15" s="48">
        <f t="shared" si="2"/>
        <v>294</v>
      </c>
      <c r="U15" s="239">
        <f t="shared" si="5"/>
        <v>1226.5</v>
      </c>
      <c r="V15" s="213"/>
      <c r="W15" s="213"/>
      <c r="X15" s="213"/>
      <c r="Y15" s="213"/>
      <c r="Z15" s="213"/>
      <c r="AA15" s="213"/>
      <c r="AB15" s="189"/>
      <c r="AC15" s="189"/>
      <c r="AD15" s="189"/>
      <c r="AE15" s="189"/>
      <c r="AG15" s="189"/>
      <c r="AH15" s="189"/>
      <c r="AI15" s="189"/>
      <c r="AJ15" s="189"/>
    </row>
    <row r="16" spans="1:36" s="188" customFormat="1" ht="24" customHeight="1" x14ac:dyDescent="0.2">
      <c r="A16" s="238" t="s">
        <v>39</v>
      </c>
      <c r="B16" s="270">
        <v>55</v>
      </c>
      <c r="C16" s="270">
        <v>220</v>
      </c>
      <c r="D16" s="270">
        <v>3</v>
      </c>
      <c r="E16" s="270">
        <v>20</v>
      </c>
      <c r="F16" s="48">
        <f t="shared" si="0"/>
        <v>303.5</v>
      </c>
      <c r="G16" s="239">
        <f t="shared" si="3"/>
        <v>1117.5</v>
      </c>
      <c r="H16" s="240" t="s">
        <v>15</v>
      </c>
      <c r="I16" s="270">
        <v>27</v>
      </c>
      <c r="J16" s="270">
        <v>282</v>
      </c>
      <c r="K16" s="270">
        <v>2</v>
      </c>
      <c r="L16" s="270">
        <v>7</v>
      </c>
      <c r="M16" s="48">
        <f t="shared" si="1"/>
        <v>317</v>
      </c>
      <c r="N16" s="239">
        <f t="shared" si="4"/>
        <v>1127</v>
      </c>
      <c r="O16" s="240" t="s">
        <v>8</v>
      </c>
      <c r="P16" s="270">
        <v>33</v>
      </c>
      <c r="Q16" s="270">
        <v>264</v>
      </c>
      <c r="R16" s="270">
        <v>0</v>
      </c>
      <c r="S16" s="270">
        <v>3</v>
      </c>
      <c r="T16" s="48">
        <f t="shared" si="2"/>
        <v>288</v>
      </c>
      <c r="U16" s="239">
        <f t="shared" si="5"/>
        <v>1193.5</v>
      </c>
      <c r="V16" s="213"/>
      <c r="W16" s="213"/>
      <c r="X16" s="213"/>
      <c r="Y16" s="213"/>
      <c r="Z16" s="213"/>
      <c r="AA16" s="213"/>
      <c r="AB16" s="189"/>
      <c r="AC16" s="189"/>
      <c r="AD16" s="189"/>
      <c r="AE16" s="189"/>
      <c r="AG16" s="189"/>
      <c r="AH16" s="189"/>
      <c r="AI16" s="189"/>
      <c r="AJ16" s="189"/>
    </row>
    <row r="17" spans="1:36" s="188" customFormat="1" ht="24" customHeight="1" x14ac:dyDescent="0.2">
      <c r="A17" s="238" t="s">
        <v>40</v>
      </c>
      <c r="B17" s="270">
        <v>40</v>
      </c>
      <c r="C17" s="270">
        <v>240</v>
      </c>
      <c r="D17" s="270">
        <v>0</v>
      </c>
      <c r="E17" s="270">
        <v>8</v>
      </c>
      <c r="F17" s="48">
        <f t="shared" si="0"/>
        <v>280</v>
      </c>
      <c r="G17" s="239">
        <f t="shared" si="3"/>
        <v>1145</v>
      </c>
      <c r="H17" s="240" t="s">
        <v>18</v>
      </c>
      <c r="I17" s="270">
        <v>38</v>
      </c>
      <c r="J17" s="270">
        <v>205</v>
      </c>
      <c r="K17" s="270">
        <v>2</v>
      </c>
      <c r="L17" s="270">
        <v>8</v>
      </c>
      <c r="M17" s="48">
        <f t="shared" si="1"/>
        <v>248</v>
      </c>
      <c r="N17" s="239">
        <f t="shared" si="4"/>
        <v>1114.5</v>
      </c>
      <c r="O17" s="240" t="s">
        <v>10</v>
      </c>
      <c r="P17" s="270">
        <v>29</v>
      </c>
      <c r="Q17" s="270">
        <v>261</v>
      </c>
      <c r="R17" s="270">
        <v>0</v>
      </c>
      <c r="S17" s="270">
        <v>3</v>
      </c>
      <c r="T17" s="48">
        <f t="shared" si="2"/>
        <v>283</v>
      </c>
      <c r="U17" s="239">
        <f t="shared" si="5"/>
        <v>1182.5</v>
      </c>
      <c r="V17" s="213"/>
      <c r="W17" s="213"/>
      <c r="X17" s="213"/>
      <c r="Y17" s="213"/>
      <c r="Z17" s="213"/>
      <c r="AA17" s="213"/>
      <c r="AB17" s="189"/>
      <c r="AC17" s="189"/>
      <c r="AD17" s="189"/>
      <c r="AE17" s="189"/>
      <c r="AG17" s="189"/>
      <c r="AH17" s="189"/>
      <c r="AI17" s="189"/>
      <c r="AJ17" s="189"/>
    </row>
    <row r="18" spans="1:36" s="188" customFormat="1" ht="24" customHeight="1" x14ac:dyDescent="0.2">
      <c r="A18" s="238" t="s">
        <v>41</v>
      </c>
      <c r="B18" s="270">
        <v>49</v>
      </c>
      <c r="C18" s="270">
        <v>230</v>
      </c>
      <c r="D18" s="270">
        <v>2</v>
      </c>
      <c r="E18" s="270">
        <v>11</v>
      </c>
      <c r="F18" s="48">
        <f t="shared" si="0"/>
        <v>286</v>
      </c>
      <c r="G18" s="239">
        <f t="shared" si="3"/>
        <v>1152</v>
      </c>
      <c r="H18" s="240" t="s">
        <v>20</v>
      </c>
      <c r="I18" s="270">
        <v>47</v>
      </c>
      <c r="J18" s="270">
        <v>246</v>
      </c>
      <c r="K18" s="270">
        <v>0</v>
      </c>
      <c r="L18" s="270">
        <v>4</v>
      </c>
      <c r="M18" s="48">
        <f t="shared" si="1"/>
        <v>279.5</v>
      </c>
      <c r="N18" s="239">
        <f t="shared" si="4"/>
        <v>1132.5</v>
      </c>
      <c r="O18" s="240" t="s">
        <v>13</v>
      </c>
      <c r="P18" s="270">
        <v>24</v>
      </c>
      <c r="Q18" s="270">
        <v>269</v>
      </c>
      <c r="R18" s="270">
        <v>3</v>
      </c>
      <c r="S18" s="270">
        <v>2</v>
      </c>
      <c r="T18" s="48">
        <f t="shared" si="2"/>
        <v>292</v>
      </c>
      <c r="U18" s="239">
        <f t="shared" si="5"/>
        <v>1157</v>
      </c>
      <c r="V18" s="213"/>
      <c r="W18" s="213"/>
      <c r="X18" s="213"/>
      <c r="Y18" s="213"/>
      <c r="Z18" s="213"/>
      <c r="AA18" s="213"/>
      <c r="AB18" s="189"/>
      <c r="AC18" s="189"/>
      <c r="AD18" s="189"/>
      <c r="AE18" s="189"/>
      <c r="AG18" s="189"/>
      <c r="AH18" s="189"/>
      <c r="AI18" s="189"/>
      <c r="AJ18" s="189"/>
    </row>
    <row r="19" spans="1:36" s="188" customFormat="1" ht="24" customHeight="1" thickBot="1" x14ac:dyDescent="0.25">
      <c r="A19" s="243" t="s">
        <v>42</v>
      </c>
      <c r="B19" s="271">
        <v>52</v>
      </c>
      <c r="C19" s="271">
        <v>241</v>
      </c>
      <c r="D19" s="271">
        <v>3</v>
      </c>
      <c r="E19" s="271">
        <v>12</v>
      </c>
      <c r="F19" s="244">
        <f t="shared" si="0"/>
        <v>303</v>
      </c>
      <c r="G19" s="245">
        <f t="shared" si="3"/>
        <v>1172.5</v>
      </c>
      <c r="H19" s="246" t="s">
        <v>22</v>
      </c>
      <c r="I19" s="126">
        <v>40</v>
      </c>
      <c r="J19" s="126">
        <v>261</v>
      </c>
      <c r="K19" s="126">
        <v>0</v>
      </c>
      <c r="L19" s="126">
        <v>7</v>
      </c>
      <c r="M19" s="48">
        <f t="shared" si="1"/>
        <v>298.5</v>
      </c>
      <c r="N19" s="239">
        <f>M16+M17+M18+M19</f>
        <v>1143</v>
      </c>
      <c r="O19" s="240" t="s">
        <v>16</v>
      </c>
      <c r="P19" s="270">
        <v>31</v>
      </c>
      <c r="Q19" s="270">
        <v>282</v>
      </c>
      <c r="R19" s="270">
        <v>1</v>
      </c>
      <c r="S19" s="270">
        <v>2</v>
      </c>
      <c r="T19" s="48">
        <f t="shared" si="2"/>
        <v>304.5</v>
      </c>
      <c r="U19" s="239">
        <f t="shared" si="5"/>
        <v>1167.5</v>
      </c>
      <c r="V19" s="213"/>
      <c r="W19" s="213"/>
      <c r="X19" s="213"/>
      <c r="Y19" s="213"/>
      <c r="Z19" s="213"/>
      <c r="AA19" s="213"/>
      <c r="AB19" s="189"/>
      <c r="AC19" s="189"/>
      <c r="AD19" s="189"/>
      <c r="AE19" s="189"/>
      <c r="AG19" s="189"/>
      <c r="AH19" s="189"/>
      <c r="AI19" s="189"/>
      <c r="AJ19" s="189"/>
    </row>
    <row r="20" spans="1:36" s="188" customFormat="1" ht="24" customHeight="1" x14ac:dyDescent="0.2">
      <c r="A20" s="240" t="s">
        <v>27</v>
      </c>
      <c r="B20" s="126">
        <v>46</v>
      </c>
      <c r="C20" s="126">
        <v>315</v>
      </c>
      <c r="D20" s="126">
        <v>3</v>
      </c>
      <c r="E20" s="126">
        <v>8</v>
      </c>
      <c r="F20" s="247">
        <f t="shared" si="0"/>
        <v>364</v>
      </c>
      <c r="G20" s="248"/>
      <c r="H20" s="240" t="s">
        <v>24</v>
      </c>
      <c r="I20" s="270">
        <v>35</v>
      </c>
      <c r="J20" s="270">
        <v>271</v>
      </c>
      <c r="K20" s="270">
        <v>0</v>
      </c>
      <c r="L20" s="270">
        <v>6</v>
      </c>
      <c r="M20" s="247">
        <f t="shared" si="1"/>
        <v>303.5</v>
      </c>
      <c r="N20" s="239">
        <f>M17+M18+M19+M20</f>
        <v>1129.5</v>
      </c>
      <c r="O20" s="240" t="s">
        <v>45</v>
      </c>
      <c r="P20" s="126">
        <v>33</v>
      </c>
      <c r="Q20" s="126">
        <v>290</v>
      </c>
      <c r="R20" s="126">
        <v>0</v>
      </c>
      <c r="S20" s="126">
        <v>0</v>
      </c>
      <c r="T20" s="247">
        <f t="shared" si="2"/>
        <v>306.5</v>
      </c>
      <c r="U20" s="239">
        <f t="shared" si="5"/>
        <v>1186</v>
      </c>
      <c r="V20" s="213"/>
      <c r="W20" s="213"/>
      <c r="X20" s="213"/>
      <c r="Y20" s="213"/>
      <c r="Z20" s="213"/>
      <c r="AA20" s="213"/>
      <c r="AB20" s="189"/>
      <c r="AC20" s="189"/>
      <c r="AD20" s="189"/>
      <c r="AE20" s="189"/>
      <c r="AG20" s="189"/>
      <c r="AH20" s="189"/>
      <c r="AI20" s="189"/>
      <c r="AJ20" s="189"/>
    </row>
    <row r="21" spans="1:36" s="188" customFormat="1" ht="24" customHeight="1" thickBot="1" x14ac:dyDescent="0.25">
      <c r="A21" s="240" t="s">
        <v>28</v>
      </c>
      <c r="B21" s="270">
        <v>35</v>
      </c>
      <c r="C21" s="270">
        <v>323</v>
      </c>
      <c r="D21" s="270">
        <v>2</v>
      </c>
      <c r="E21" s="270">
        <v>12</v>
      </c>
      <c r="F21" s="48">
        <f t="shared" si="0"/>
        <v>374.5</v>
      </c>
      <c r="G21" s="49"/>
      <c r="H21" s="246" t="s">
        <v>25</v>
      </c>
      <c r="I21" s="270">
        <v>29</v>
      </c>
      <c r="J21" s="270">
        <v>269</v>
      </c>
      <c r="K21" s="270">
        <v>1</v>
      </c>
      <c r="L21" s="270">
        <v>4</v>
      </c>
      <c r="M21" s="48">
        <f t="shared" si="1"/>
        <v>295.5</v>
      </c>
      <c r="N21" s="239">
        <f>M18+M19+M20+M21</f>
        <v>1177</v>
      </c>
      <c r="O21" s="243" t="s">
        <v>46</v>
      </c>
      <c r="P21" s="271">
        <v>25</v>
      </c>
      <c r="Q21" s="271">
        <v>263</v>
      </c>
      <c r="R21" s="271">
        <v>0</v>
      </c>
      <c r="S21" s="271">
        <v>1</v>
      </c>
      <c r="T21" s="244">
        <f t="shared" si="2"/>
        <v>278</v>
      </c>
      <c r="U21" s="245">
        <f t="shared" si="5"/>
        <v>1181</v>
      </c>
      <c r="V21" s="213"/>
      <c r="W21" s="213"/>
      <c r="X21" s="213"/>
      <c r="Y21" s="213"/>
      <c r="Z21" s="213"/>
      <c r="AA21" s="213"/>
      <c r="AB21" s="189"/>
      <c r="AC21" s="189"/>
      <c r="AD21" s="189"/>
      <c r="AE21" s="189"/>
      <c r="AG21" s="189"/>
      <c r="AH21" s="189"/>
      <c r="AI21" s="189"/>
      <c r="AJ21" s="189"/>
    </row>
    <row r="22" spans="1:36" s="188" customFormat="1" ht="24" customHeight="1" thickBot="1" x14ac:dyDescent="0.25">
      <c r="A22" s="240" t="s">
        <v>1</v>
      </c>
      <c r="B22" s="270">
        <v>30</v>
      </c>
      <c r="C22" s="270">
        <v>309</v>
      </c>
      <c r="D22" s="270">
        <v>0</v>
      </c>
      <c r="E22" s="270">
        <v>8</v>
      </c>
      <c r="F22" s="48">
        <f t="shared" si="0"/>
        <v>344</v>
      </c>
      <c r="G22" s="239"/>
      <c r="H22" s="243" t="s">
        <v>26</v>
      </c>
      <c r="I22" s="271">
        <v>43</v>
      </c>
      <c r="J22" s="271">
        <v>227</v>
      </c>
      <c r="K22" s="271">
        <v>3</v>
      </c>
      <c r="L22" s="271">
        <v>7</v>
      </c>
      <c r="M22" s="48">
        <f t="shared" si="1"/>
        <v>272</v>
      </c>
      <c r="N22" s="245">
        <f>M19+M20+M21+M22</f>
        <v>1169.5</v>
      </c>
      <c r="O22" s="240"/>
      <c r="P22" s="126"/>
      <c r="Q22" s="126"/>
      <c r="R22" s="126"/>
      <c r="S22" s="126"/>
      <c r="T22" s="247"/>
      <c r="U22" s="249"/>
      <c r="V22" s="213"/>
      <c r="W22" s="213"/>
      <c r="X22" s="213"/>
      <c r="Y22" s="213"/>
      <c r="Z22" s="213"/>
      <c r="AA22" s="213"/>
      <c r="AB22" s="189"/>
      <c r="AC22" s="189"/>
      <c r="AD22" s="189"/>
      <c r="AE22" s="189"/>
      <c r="AG22" s="189"/>
      <c r="AH22" s="189"/>
      <c r="AI22" s="189"/>
      <c r="AJ22" s="189"/>
    </row>
    <row r="23" spans="1:36" s="188" customFormat="1" ht="13.5" customHeight="1" x14ac:dyDescent="0.2">
      <c r="A23" s="199" t="s">
        <v>47</v>
      </c>
      <c r="B23" s="200"/>
      <c r="C23" s="190" t="s">
        <v>50</v>
      </c>
      <c r="D23" s="191"/>
      <c r="E23" s="191"/>
      <c r="F23" s="192"/>
      <c r="G23" s="193">
        <f>MAX(G13:G19)</f>
        <v>1172.5</v>
      </c>
      <c r="H23" s="250" t="s">
        <v>48</v>
      </c>
      <c r="I23" s="251"/>
      <c r="J23" s="272" t="s">
        <v>50</v>
      </c>
      <c r="K23" s="273"/>
      <c r="L23" s="273"/>
      <c r="M23" s="274"/>
      <c r="N23" s="194">
        <f>MAX(N10:N22)</f>
        <v>1394</v>
      </c>
      <c r="O23" s="199" t="s">
        <v>49</v>
      </c>
      <c r="P23" s="200"/>
      <c r="Q23" s="190" t="s">
        <v>50</v>
      </c>
      <c r="R23" s="191"/>
      <c r="S23" s="191"/>
      <c r="T23" s="192"/>
      <c r="U23" s="193">
        <f>MAX(U13:U21)</f>
        <v>1226.5</v>
      </c>
      <c r="V23" s="213"/>
      <c r="W23" s="213"/>
      <c r="X23" s="213"/>
      <c r="Y23" s="213"/>
      <c r="Z23" s="213"/>
      <c r="AA23" s="213"/>
    </row>
    <row r="24" spans="1:36" s="188" customFormat="1" ht="13.5" customHeight="1" x14ac:dyDescent="0.2">
      <c r="A24" s="201"/>
      <c r="B24" s="202"/>
      <c r="C24" s="195" t="s">
        <v>71</v>
      </c>
      <c r="D24" s="196"/>
      <c r="E24" s="196"/>
      <c r="F24" s="197" t="s">
        <v>87</v>
      </c>
      <c r="G24" s="198"/>
      <c r="H24" s="201"/>
      <c r="I24" s="202"/>
      <c r="J24" s="195" t="s">
        <v>71</v>
      </c>
      <c r="K24" s="196"/>
      <c r="L24" s="196"/>
      <c r="M24" s="197" t="s">
        <v>72</v>
      </c>
      <c r="N24" s="198"/>
      <c r="O24" s="201"/>
      <c r="P24" s="202"/>
      <c r="Q24" s="195" t="s">
        <v>71</v>
      </c>
      <c r="R24" s="196"/>
      <c r="S24" s="196"/>
      <c r="T24" s="197" t="s">
        <v>79</v>
      </c>
      <c r="U24" s="198"/>
      <c r="V24" s="213"/>
      <c r="W24" s="213"/>
      <c r="X24" s="213"/>
      <c r="Y24" s="213"/>
      <c r="Z24" s="213"/>
      <c r="AA24" s="213"/>
    </row>
    <row r="25" spans="1:36" s="188" customFormat="1" ht="6.75" customHeight="1" x14ac:dyDescent="0.2">
      <c r="A25" s="252"/>
      <c r="B25" s="253"/>
      <c r="C25" s="253"/>
      <c r="D25" s="253"/>
      <c r="E25" s="253"/>
      <c r="F25" s="253"/>
      <c r="G25" s="254"/>
      <c r="H25" s="252"/>
      <c r="I25" s="255"/>
      <c r="J25" s="255"/>
      <c r="K25" s="253"/>
      <c r="L25" s="253"/>
      <c r="M25" s="253"/>
      <c r="N25" s="254"/>
      <c r="O25" s="252"/>
      <c r="P25" s="253"/>
      <c r="Q25" s="253"/>
      <c r="R25" s="253"/>
      <c r="S25" s="253"/>
      <c r="T25" s="253"/>
      <c r="U25" s="254"/>
      <c r="V25" s="213"/>
      <c r="W25" s="213"/>
      <c r="X25" s="213"/>
      <c r="Y25" s="213"/>
      <c r="Z25" s="213"/>
      <c r="AA25" s="213"/>
      <c r="AB25" s="213"/>
    </row>
    <row r="26" spans="1:36" s="188" customFormat="1" x14ac:dyDescent="0.2">
      <c r="A26" s="256" t="s">
        <v>51</v>
      </c>
      <c r="B26" s="256"/>
      <c r="C26" s="256"/>
      <c r="D26" s="256"/>
      <c r="E26" s="256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8"/>
      <c r="Q26" s="258"/>
      <c r="R26" s="259"/>
      <c r="S26" s="260"/>
      <c r="T26" s="261"/>
      <c r="U26" s="261"/>
      <c r="V26" s="213"/>
      <c r="W26" s="213"/>
      <c r="X26" s="213"/>
      <c r="Y26" s="213"/>
      <c r="Z26" s="213"/>
      <c r="AA26" s="213"/>
      <c r="AB26" s="213"/>
    </row>
    <row r="27" spans="1:36" s="188" customFormat="1" ht="12.75" customHeight="1" x14ac:dyDescent="0.2">
      <c r="A27" s="257"/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7"/>
      <c r="P27" s="219"/>
      <c r="Q27" s="219"/>
      <c r="R27" s="217"/>
      <c r="S27" s="262"/>
      <c r="T27" s="263"/>
      <c r="U27" s="263"/>
      <c r="V27" s="213"/>
      <c r="W27" s="213"/>
      <c r="X27" s="213"/>
      <c r="Y27" s="213"/>
      <c r="Z27" s="213"/>
      <c r="AA27" s="213"/>
      <c r="AB27" s="213"/>
    </row>
    <row r="28" spans="1:36" s="188" customFormat="1" x14ac:dyDescent="0.2">
      <c r="A28" s="257"/>
      <c r="B28" s="257"/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64"/>
      <c r="Q28" s="264"/>
      <c r="R28" s="265"/>
      <c r="S28" s="266"/>
      <c r="T28" s="267"/>
      <c r="U28" s="267"/>
      <c r="V28" s="213"/>
      <c r="W28" s="213"/>
      <c r="X28" s="213"/>
      <c r="Y28" s="213"/>
      <c r="Z28" s="213"/>
      <c r="AA28" s="213"/>
      <c r="AB28" s="213"/>
    </row>
    <row r="29" spans="1:36" s="188" customFormat="1" ht="9.75" customHeight="1" x14ac:dyDescent="0.2">
      <c r="A29" s="257"/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64"/>
      <c r="Q29" s="264"/>
      <c r="R29" s="265"/>
      <c r="S29" s="266"/>
      <c r="T29" s="267"/>
      <c r="U29" s="267"/>
      <c r="V29" s="213"/>
      <c r="W29" s="213"/>
      <c r="X29" s="213"/>
      <c r="Y29" s="213"/>
      <c r="Z29" s="213"/>
      <c r="AA29" s="213"/>
      <c r="AB29" s="213"/>
    </row>
    <row r="30" spans="1:36" s="188" customFormat="1" x14ac:dyDescent="0.2">
      <c r="A30" s="268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8"/>
      <c r="P30" s="269"/>
      <c r="Q30" s="269"/>
      <c r="R30" s="269"/>
      <c r="S30" s="269"/>
      <c r="T30" s="269"/>
      <c r="U30" s="269"/>
      <c r="V30" s="213"/>
      <c r="W30" s="213"/>
      <c r="X30" s="213"/>
      <c r="Y30" s="213"/>
      <c r="Z30" s="213"/>
      <c r="AA30" s="213"/>
      <c r="AB30" s="213"/>
    </row>
    <row r="31" spans="1:36" s="188" customFormat="1" x14ac:dyDescent="0.2">
      <c r="A31" s="268"/>
      <c r="B31" s="268"/>
      <c r="C31" s="268"/>
      <c r="D31" s="268"/>
      <c r="E31" s="268"/>
      <c r="F31" s="268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13"/>
      <c r="W31" s="213"/>
      <c r="X31" s="213"/>
      <c r="Y31" s="213"/>
      <c r="Z31" s="213"/>
      <c r="AA31" s="213"/>
      <c r="AB31" s="213"/>
    </row>
    <row r="32" spans="1:36" s="188" customFormat="1" x14ac:dyDescent="0.2">
      <c r="A32" s="268"/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13"/>
      <c r="W32" s="213"/>
      <c r="X32" s="213"/>
      <c r="Y32" s="213"/>
      <c r="Z32" s="213"/>
      <c r="AA32" s="213"/>
      <c r="AB32" s="213"/>
    </row>
    <row r="33" spans="1:28" s="188" customFormat="1" x14ac:dyDescent="0.2">
      <c r="A33" s="268"/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13"/>
      <c r="W33" s="213"/>
      <c r="X33" s="213"/>
      <c r="Y33" s="213"/>
      <c r="Z33" s="213"/>
      <c r="AA33" s="213"/>
      <c r="AB33" s="213"/>
    </row>
    <row r="34" spans="1:28" s="188" customFormat="1" x14ac:dyDescent="0.2">
      <c r="A34" s="268"/>
      <c r="B34" s="268"/>
      <c r="C34" s="268"/>
      <c r="D34" s="268"/>
      <c r="E34" s="268"/>
      <c r="F34" s="268"/>
      <c r="G34" s="268"/>
      <c r="H34" s="268"/>
      <c r="I34" s="268"/>
      <c r="J34" s="268"/>
      <c r="K34" s="268"/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13"/>
      <c r="W34" s="213"/>
      <c r="X34" s="213"/>
      <c r="Y34" s="213"/>
      <c r="Z34" s="213"/>
      <c r="AA34" s="213"/>
      <c r="AB34" s="213"/>
    </row>
    <row r="35" spans="1:28" s="188" customFormat="1" x14ac:dyDescent="0.2">
      <c r="A35" s="268"/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8"/>
      <c r="P35" s="268"/>
      <c r="Q35" s="268"/>
      <c r="R35" s="268"/>
      <c r="S35" s="268"/>
      <c r="T35" s="268"/>
      <c r="U35" s="268"/>
      <c r="V35" s="213"/>
      <c r="W35" s="213"/>
      <c r="X35" s="213"/>
      <c r="Y35" s="213"/>
      <c r="Z35" s="213"/>
      <c r="AA35" s="213"/>
      <c r="AB35" s="213"/>
    </row>
    <row r="36" spans="1:28" s="188" customFormat="1" x14ac:dyDescent="0.2">
      <c r="A36" s="268"/>
      <c r="B36" s="268"/>
      <c r="C36" s="268"/>
      <c r="D36" s="268"/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13"/>
      <c r="W36" s="213"/>
      <c r="X36" s="213"/>
      <c r="Y36" s="213"/>
      <c r="Z36" s="213"/>
      <c r="AA36" s="213"/>
      <c r="AB36" s="213"/>
    </row>
    <row r="37" spans="1:28" s="188" customFormat="1" x14ac:dyDescent="0.2">
      <c r="A37" s="268"/>
      <c r="B37" s="268"/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13"/>
      <c r="W37" s="188" t="s">
        <v>27</v>
      </c>
      <c r="X37" s="213"/>
      <c r="Y37" s="213"/>
      <c r="Z37" s="213"/>
      <c r="AA37" s="213"/>
      <c r="AB37" s="213"/>
    </row>
    <row r="38" spans="1:28" s="188" customFormat="1" x14ac:dyDescent="0.2">
      <c r="A38" s="268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13"/>
      <c r="W38" s="188" t="s">
        <v>28</v>
      </c>
      <c r="X38" s="213"/>
      <c r="Y38" s="213"/>
      <c r="Z38" s="213"/>
      <c r="AA38" s="213"/>
      <c r="AB38" s="213"/>
    </row>
    <row r="39" spans="1:28" s="188" customFormat="1" ht="6" customHeight="1" x14ac:dyDescent="0.2">
      <c r="A39" s="26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13"/>
      <c r="W39" s="188" t="s">
        <v>1</v>
      </c>
      <c r="X39" s="213"/>
      <c r="Y39" s="213"/>
      <c r="Z39" s="213"/>
      <c r="AA39" s="213"/>
      <c r="AB39" s="213"/>
    </row>
    <row r="40" spans="1:28" s="188" customFormat="1" x14ac:dyDescent="0.2">
      <c r="A40" s="268"/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13"/>
      <c r="W40" s="188" t="s">
        <v>4</v>
      </c>
      <c r="X40" s="213"/>
      <c r="Y40" s="213"/>
      <c r="Z40" s="213"/>
      <c r="AA40" s="213"/>
      <c r="AB40" s="213"/>
    </row>
    <row r="41" spans="1:28" s="188" customFormat="1" x14ac:dyDescent="0.2">
      <c r="A41" s="268"/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8"/>
      <c r="M41" s="268"/>
      <c r="N41" s="268"/>
      <c r="O41" s="268"/>
      <c r="P41" s="268"/>
      <c r="Q41" s="268"/>
      <c r="R41" s="268"/>
      <c r="S41" s="268"/>
      <c r="T41" s="268"/>
      <c r="U41" s="268"/>
      <c r="V41" s="213"/>
      <c r="W41" s="188" t="s">
        <v>5</v>
      </c>
      <c r="X41" s="213"/>
      <c r="Y41" s="213"/>
      <c r="Z41" s="213"/>
      <c r="AA41" s="213"/>
      <c r="AB41" s="213"/>
    </row>
    <row r="42" spans="1:28" s="188" customFormat="1" x14ac:dyDescent="0.2">
      <c r="A42" s="268"/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13"/>
      <c r="W42" s="188" t="s">
        <v>6</v>
      </c>
      <c r="X42" s="213"/>
      <c r="Y42" s="213"/>
      <c r="Z42" s="213"/>
      <c r="AA42" s="213"/>
      <c r="AB42" s="213"/>
    </row>
    <row r="43" spans="1:28" s="188" customFormat="1" x14ac:dyDescent="0.2">
      <c r="A43" s="268"/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13"/>
      <c r="W43" s="188" t="s">
        <v>7</v>
      </c>
      <c r="X43" s="213"/>
      <c r="Y43" s="213"/>
      <c r="Z43" s="213"/>
      <c r="AA43" s="213"/>
      <c r="AB43" s="213"/>
    </row>
    <row r="44" spans="1:28" s="188" customFormat="1" x14ac:dyDescent="0.2">
      <c r="A44" s="268"/>
      <c r="B44" s="268"/>
      <c r="C44" s="268"/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13"/>
      <c r="W44" s="188" t="s">
        <v>9</v>
      </c>
      <c r="X44" s="213"/>
      <c r="Y44" s="213"/>
      <c r="Z44" s="213"/>
      <c r="AA44" s="213"/>
      <c r="AB44" s="213"/>
    </row>
    <row r="45" spans="1:28" s="188" customFormat="1" x14ac:dyDescent="0.2">
      <c r="A45" s="268"/>
      <c r="B45" s="268"/>
      <c r="C45" s="268"/>
      <c r="D45" s="268"/>
      <c r="E45" s="268"/>
      <c r="F45" s="268"/>
      <c r="G45" s="268"/>
      <c r="H45" s="268"/>
      <c r="I45" s="268"/>
      <c r="J45" s="268"/>
      <c r="K45" s="268"/>
      <c r="L45" s="268"/>
      <c r="M45" s="268"/>
      <c r="N45" s="268"/>
      <c r="O45" s="268"/>
      <c r="P45" s="268"/>
      <c r="Q45" s="268"/>
      <c r="R45" s="268"/>
      <c r="S45" s="268"/>
      <c r="T45" s="268"/>
      <c r="U45" s="268"/>
      <c r="V45" s="213"/>
      <c r="W45" s="188" t="s">
        <v>12</v>
      </c>
      <c r="X45" s="213"/>
      <c r="Y45" s="213"/>
      <c r="Z45" s="213"/>
      <c r="AA45" s="213"/>
      <c r="AB45" s="213"/>
    </row>
    <row r="46" spans="1:28" s="188" customFormat="1" x14ac:dyDescent="0.2">
      <c r="A46" s="268"/>
      <c r="B46" s="268"/>
      <c r="C46" s="268"/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13"/>
      <c r="W46" s="188" t="s">
        <v>15</v>
      </c>
      <c r="X46" s="213"/>
      <c r="Y46" s="213"/>
      <c r="Z46" s="213"/>
      <c r="AA46" s="213"/>
      <c r="AB46" s="213"/>
    </row>
    <row r="47" spans="1:28" s="188" customFormat="1" x14ac:dyDescent="0.2">
      <c r="A47" s="268"/>
      <c r="B47" s="268"/>
      <c r="C47" s="268"/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  <c r="O47" s="268"/>
      <c r="P47" s="268"/>
      <c r="Q47" s="268"/>
      <c r="R47" s="268"/>
      <c r="S47" s="268"/>
      <c r="T47" s="268"/>
      <c r="U47" s="268"/>
      <c r="V47" s="213"/>
      <c r="W47" s="188" t="s">
        <v>18</v>
      </c>
      <c r="X47" s="213"/>
      <c r="Y47" s="213"/>
      <c r="Z47" s="213"/>
      <c r="AA47" s="213"/>
      <c r="AB47" s="213"/>
    </row>
    <row r="48" spans="1:28" s="188" customFormat="1" x14ac:dyDescent="0.2">
      <c r="A48" s="268"/>
      <c r="B48" s="268"/>
      <c r="C48" s="268"/>
      <c r="D48" s="268"/>
      <c r="E48" s="268"/>
      <c r="F48" s="268"/>
      <c r="G48" s="268"/>
      <c r="H48" s="268"/>
      <c r="I48" s="268"/>
      <c r="J48" s="268"/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13"/>
      <c r="W48" s="188" t="s">
        <v>20</v>
      </c>
      <c r="X48" s="213"/>
      <c r="Y48" s="213"/>
      <c r="Z48" s="213"/>
      <c r="AA48" s="213"/>
      <c r="AB48" s="213"/>
    </row>
    <row r="49" spans="1:28" s="188" customFormat="1" ht="6" customHeight="1" x14ac:dyDescent="0.2">
      <c r="A49" s="268"/>
      <c r="B49" s="268"/>
      <c r="C49" s="268"/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13"/>
      <c r="W49" s="188" t="s">
        <v>22</v>
      </c>
      <c r="X49" s="213"/>
      <c r="Y49" s="213"/>
      <c r="Z49" s="213"/>
      <c r="AA49" s="213"/>
      <c r="AB49" s="213"/>
    </row>
    <row r="50" spans="1:28" s="188" customFormat="1" x14ac:dyDescent="0.2">
      <c r="A50" s="268"/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  <c r="O50" s="268"/>
      <c r="P50" s="268"/>
      <c r="Q50" s="268"/>
      <c r="R50" s="268"/>
      <c r="S50" s="268"/>
      <c r="T50" s="268"/>
      <c r="U50" s="268"/>
      <c r="V50" s="213"/>
      <c r="W50" s="188" t="s">
        <v>24</v>
      </c>
      <c r="X50" s="213"/>
      <c r="Y50" s="213"/>
      <c r="Z50" s="213"/>
      <c r="AA50" s="213"/>
      <c r="AB50" s="213"/>
    </row>
    <row r="51" spans="1:28" s="188" customFormat="1" x14ac:dyDescent="0.2">
      <c r="A51" s="268"/>
      <c r="B51" s="268"/>
      <c r="C51" s="268"/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13"/>
      <c r="W51" s="188" t="s">
        <v>25</v>
      </c>
      <c r="X51" s="213"/>
      <c r="Y51" s="213"/>
      <c r="Z51" s="213"/>
      <c r="AA51" s="213"/>
      <c r="AB51" s="213"/>
    </row>
    <row r="52" spans="1:28" s="188" customFormat="1" x14ac:dyDescent="0.2">
      <c r="A52" s="268"/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13"/>
      <c r="W52" s="188" t="s">
        <v>26</v>
      </c>
      <c r="X52" s="213"/>
      <c r="Y52" s="213"/>
      <c r="Z52" s="213"/>
      <c r="AA52" s="213"/>
      <c r="AB52" s="213"/>
    </row>
    <row r="53" spans="1:28" s="188" customFormat="1" x14ac:dyDescent="0.2">
      <c r="A53" s="268"/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13"/>
      <c r="W53" s="213"/>
      <c r="X53" s="213"/>
      <c r="Y53" s="213"/>
      <c r="Z53" s="213"/>
      <c r="AA53" s="213"/>
      <c r="AB53" s="213"/>
    </row>
    <row r="54" spans="1:28" s="188" customFormat="1" x14ac:dyDescent="0.2">
      <c r="A54" s="268"/>
      <c r="B54" s="268"/>
      <c r="C54" s="268"/>
      <c r="D54" s="268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13"/>
      <c r="W54" s="213"/>
      <c r="X54" s="213"/>
      <c r="Y54" s="213"/>
      <c r="Z54" s="213"/>
      <c r="AA54" s="213"/>
      <c r="AB54" s="213"/>
    </row>
    <row r="55" spans="1:28" s="188" customFormat="1" x14ac:dyDescent="0.2">
      <c r="A55" s="268"/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13"/>
      <c r="W55" s="213"/>
      <c r="X55" s="213"/>
      <c r="Y55" s="213"/>
      <c r="Z55" s="213"/>
      <c r="AA55" s="213"/>
      <c r="AB55" s="213"/>
    </row>
    <row r="56" spans="1:28" s="188" customFormat="1" x14ac:dyDescent="0.2">
      <c r="A56" s="268"/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13"/>
      <c r="W56" s="213"/>
      <c r="X56" s="213"/>
      <c r="Y56" s="213"/>
      <c r="Z56" s="213"/>
      <c r="AA56" s="213"/>
      <c r="AB56" s="213"/>
    </row>
    <row r="57" spans="1:28" s="188" customFormat="1" x14ac:dyDescent="0.2">
      <c r="A57" s="268"/>
      <c r="B57" s="268"/>
      <c r="C57" s="268"/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13"/>
      <c r="W57" s="213"/>
      <c r="X57" s="213"/>
      <c r="Y57" s="213"/>
      <c r="Z57" s="213"/>
      <c r="AA57" s="213"/>
      <c r="AB57" s="213"/>
    </row>
    <row r="58" spans="1:28" s="188" customFormat="1" x14ac:dyDescent="0.2">
      <c r="A58" s="268"/>
      <c r="B58" s="268"/>
      <c r="C58" s="268"/>
      <c r="D58" s="268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13"/>
      <c r="W58" s="213"/>
      <c r="X58" s="213"/>
      <c r="Y58" s="213"/>
      <c r="Z58" s="213"/>
      <c r="AA58" s="213"/>
      <c r="AB58" s="213"/>
    </row>
    <row r="59" spans="1:28" s="188" customFormat="1" x14ac:dyDescent="0.2">
      <c r="A59" s="268"/>
      <c r="B59" s="268"/>
      <c r="C59" s="268"/>
      <c r="D59" s="268"/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13"/>
      <c r="W59" s="213"/>
      <c r="X59" s="213"/>
      <c r="Y59" s="213"/>
      <c r="Z59" s="213"/>
      <c r="AA59" s="213"/>
      <c r="AB59" s="213"/>
    </row>
    <row r="60" spans="1:28" s="188" customFormat="1" x14ac:dyDescent="0.2">
      <c r="A60" s="268"/>
      <c r="B60" s="268"/>
      <c r="C60" s="268"/>
      <c r="D60" s="268"/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13"/>
      <c r="W60" s="213"/>
      <c r="X60" s="213"/>
      <c r="Y60" s="213"/>
      <c r="Z60" s="213"/>
      <c r="AA60" s="213"/>
      <c r="AB60" s="213"/>
    </row>
    <row r="61" spans="1:28" s="188" customFormat="1" x14ac:dyDescent="0.2">
      <c r="A61" s="268"/>
      <c r="B61" s="268"/>
      <c r="C61" s="268"/>
      <c r="D61" s="268"/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13"/>
      <c r="W61" s="213"/>
      <c r="X61" s="213"/>
      <c r="Y61" s="213"/>
      <c r="Z61" s="213"/>
      <c r="AA61" s="213"/>
      <c r="AB61" s="213"/>
    </row>
    <row r="62" spans="1:28" s="188" customFormat="1" x14ac:dyDescent="0.2">
      <c r="A62" s="268"/>
      <c r="B62" s="268"/>
      <c r="C62" s="268"/>
      <c r="D62" s="268"/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13"/>
      <c r="W62" s="213"/>
      <c r="X62" s="213"/>
      <c r="Y62" s="213"/>
      <c r="Z62" s="213"/>
      <c r="AA62" s="213"/>
      <c r="AB62" s="213"/>
    </row>
    <row r="63" spans="1:28" s="188" customFormat="1" x14ac:dyDescent="0.2">
      <c r="A63" s="268"/>
      <c r="B63" s="268"/>
      <c r="C63" s="268"/>
      <c r="D63" s="268"/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13"/>
      <c r="W63" s="213"/>
      <c r="X63" s="213"/>
      <c r="Y63" s="213"/>
      <c r="Z63" s="213"/>
      <c r="AA63" s="213"/>
      <c r="AB63" s="213"/>
    </row>
    <row r="64" spans="1:28" s="188" customFormat="1" x14ac:dyDescent="0.2">
      <c r="A64" s="268"/>
      <c r="B64" s="268"/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13"/>
      <c r="W64" s="213"/>
      <c r="X64" s="213"/>
      <c r="Y64" s="213"/>
      <c r="Z64" s="213"/>
      <c r="AA64" s="213"/>
      <c r="AB64" s="213"/>
    </row>
    <row r="65" spans="1:28" s="188" customFormat="1" x14ac:dyDescent="0.2">
      <c r="A65" s="268"/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68"/>
      <c r="P65" s="268"/>
      <c r="Q65" s="268"/>
      <c r="R65" s="268"/>
      <c r="S65" s="268"/>
      <c r="T65" s="268"/>
      <c r="U65" s="268"/>
      <c r="V65" s="213"/>
      <c r="W65" s="213"/>
      <c r="X65" s="213"/>
      <c r="Y65" s="213"/>
      <c r="Z65" s="213"/>
      <c r="AA65" s="213"/>
      <c r="AB65" s="213"/>
    </row>
    <row r="66" spans="1:28" s="188" customFormat="1" x14ac:dyDescent="0.2">
      <c r="A66" s="268"/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13"/>
      <c r="W66" s="213"/>
      <c r="X66" s="213"/>
      <c r="Y66" s="213"/>
      <c r="Z66" s="213"/>
      <c r="AA66" s="213"/>
      <c r="AB66" s="213"/>
    </row>
    <row r="67" spans="1:28" s="188" customFormat="1" x14ac:dyDescent="0.2">
      <c r="A67" s="268"/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268"/>
      <c r="R67" s="268"/>
      <c r="S67" s="268"/>
      <c r="T67" s="268"/>
      <c r="U67" s="268"/>
      <c r="V67" s="213"/>
      <c r="W67" s="213"/>
      <c r="X67" s="213"/>
      <c r="Y67" s="213"/>
      <c r="Z67" s="213"/>
      <c r="AA67" s="213"/>
      <c r="AB67" s="213"/>
    </row>
    <row r="68" spans="1:28" s="188" customFormat="1" x14ac:dyDescent="0.2">
      <c r="A68" s="268"/>
      <c r="B68" s="268"/>
      <c r="C68" s="268"/>
      <c r="D68" s="268"/>
      <c r="E68" s="268"/>
      <c r="F68" s="268"/>
      <c r="G68" s="268"/>
      <c r="H68" s="268"/>
      <c r="I68" s="268"/>
      <c r="J68" s="268"/>
      <c r="K68" s="268"/>
      <c r="L68" s="268"/>
      <c r="M68" s="268"/>
      <c r="N68" s="268"/>
      <c r="O68" s="268"/>
      <c r="P68" s="268"/>
      <c r="Q68" s="268"/>
      <c r="R68" s="268"/>
      <c r="S68" s="268"/>
      <c r="T68" s="268"/>
      <c r="U68" s="268"/>
      <c r="V68" s="213"/>
      <c r="W68" s="213"/>
      <c r="X68" s="213"/>
      <c r="Y68" s="213"/>
      <c r="Z68" s="213"/>
      <c r="AA68" s="213"/>
      <c r="AB68" s="213"/>
    </row>
    <row r="69" spans="1:28" s="188" customFormat="1" x14ac:dyDescent="0.2">
      <c r="A69" s="268"/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268"/>
      <c r="O69" s="268"/>
      <c r="P69" s="268"/>
      <c r="Q69" s="268"/>
      <c r="R69" s="268"/>
      <c r="S69" s="268"/>
      <c r="T69" s="268"/>
      <c r="U69" s="268"/>
      <c r="V69" s="213"/>
      <c r="W69" s="213"/>
      <c r="X69" s="213"/>
      <c r="Y69" s="213"/>
      <c r="Z69" s="213"/>
      <c r="AA69" s="213"/>
      <c r="AB69" s="213"/>
    </row>
    <row r="70" spans="1:28" s="188" customFormat="1" x14ac:dyDescent="0.2">
      <c r="A70" s="268"/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13"/>
      <c r="W70" s="213"/>
      <c r="X70" s="213"/>
      <c r="Y70" s="213"/>
      <c r="Z70" s="213"/>
      <c r="AA70" s="213"/>
      <c r="AB70" s="213"/>
    </row>
    <row r="71" spans="1:28" s="188" customFormat="1" x14ac:dyDescent="0.2">
      <c r="A71" s="268"/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268"/>
      <c r="O71" s="268"/>
      <c r="P71" s="268"/>
      <c r="Q71" s="268"/>
      <c r="R71" s="268"/>
      <c r="S71" s="268"/>
      <c r="T71" s="268"/>
      <c r="U71" s="268"/>
      <c r="V71" s="213"/>
      <c r="W71" s="213"/>
      <c r="X71" s="213"/>
      <c r="Y71" s="213"/>
      <c r="Z71" s="213"/>
      <c r="AA71" s="213"/>
      <c r="AB71" s="213"/>
    </row>
    <row r="72" spans="1:28" s="188" customFormat="1" x14ac:dyDescent="0.2">
      <c r="A72" s="268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13"/>
      <c r="W72" s="213"/>
      <c r="X72" s="213"/>
      <c r="Y72" s="213"/>
      <c r="Z72" s="213"/>
      <c r="AA72" s="213"/>
      <c r="AB72" s="213"/>
    </row>
    <row r="73" spans="1:28" s="188" customFormat="1" x14ac:dyDescent="0.2">
      <c r="A73" s="268"/>
      <c r="B73" s="268"/>
      <c r="C73" s="268"/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13"/>
      <c r="W73" s="213"/>
      <c r="X73" s="213"/>
      <c r="Y73" s="213"/>
      <c r="Z73" s="213"/>
      <c r="AA73" s="213"/>
      <c r="AB73" s="213"/>
    </row>
    <row r="74" spans="1:28" s="188" customFormat="1" x14ac:dyDescent="0.2">
      <c r="A74" s="268"/>
      <c r="B74" s="268"/>
      <c r="C74" s="268"/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8"/>
      <c r="P74" s="268"/>
      <c r="Q74" s="268"/>
      <c r="R74" s="268"/>
      <c r="S74" s="268"/>
      <c r="T74" s="268"/>
      <c r="U74" s="268"/>
      <c r="V74" s="213"/>
      <c r="W74" s="213"/>
      <c r="X74" s="213"/>
      <c r="Y74" s="213"/>
      <c r="Z74" s="213"/>
      <c r="AA74" s="213"/>
      <c r="AB74" s="213"/>
    </row>
    <row r="75" spans="1:28" s="188" customFormat="1" x14ac:dyDescent="0.2">
      <c r="A75" s="268"/>
      <c r="B75" s="268"/>
      <c r="C75" s="268"/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O75" s="268"/>
      <c r="P75" s="268"/>
      <c r="Q75" s="268"/>
      <c r="R75" s="268"/>
      <c r="S75" s="268"/>
      <c r="T75" s="268"/>
      <c r="U75" s="268"/>
      <c r="V75" s="213"/>
      <c r="W75" s="213"/>
      <c r="X75" s="213"/>
      <c r="Y75" s="213"/>
      <c r="Z75" s="213"/>
      <c r="AA75" s="213"/>
      <c r="AB75" s="213"/>
    </row>
    <row r="76" spans="1:28" s="188" customFormat="1" x14ac:dyDescent="0.2">
      <c r="A76" s="268"/>
      <c r="B76" s="268"/>
      <c r="C76" s="268"/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13"/>
      <c r="W76" s="213"/>
      <c r="X76" s="213"/>
      <c r="Y76" s="213"/>
      <c r="Z76" s="213"/>
      <c r="AA76" s="213"/>
      <c r="AB76" s="213"/>
    </row>
    <row r="77" spans="1:28" s="188" customFormat="1" x14ac:dyDescent="0.2">
      <c r="A77" s="268"/>
      <c r="B77" s="268"/>
      <c r="C77" s="268"/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13"/>
      <c r="W77" s="213"/>
      <c r="X77" s="213"/>
      <c r="Y77" s="213"/>
      <c r="Z77" s="213"/>
      <c r="AA77" s="213"/>
      <c r="AB77" s="213"/>
    </row>
    <row r="78" spans="1:28" s="188" customFormat="1" x14ac:dyDescent="0.2">
      <c r="A78" s="268"/>
      <c r="B78" s="268"/>
      <c r="C78" s="268"/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13"/>
      <c r="W78" s="213"/>
      <c r="X78" s="213"/>
      <c r="Y78" s="213"/>
      <c r="Z78" s="213"/>
      <c r="AA78" s="213"/>
      <c r="AB78" s="213"/>
    </row>
    <row r="79" spans="1:28" s="188" customFormat="1" x14ac:dyDescent="0.2">
      <c r="A79" s="268"/>
      <c r="B79" s="268"/>
      <c r="C79" s="268"/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13"/>
      <c r="W79" s="213"/>
      <c r="X79" s="213"/>
      <c r="Y79" s="213"/>
      <c r="Z79" s="213"/>
      <c r="AA79" s="213"/>
      <c r="AB79" s="213"/>
    </row>
    <row r="80" spans="1:28" s="188" customFormat="1" x14ac:dyDescent="0.2">
      <c r="A80" s="268"/>
      <c r="B80" s="268"/>
      <c r="C80" s="268"/>
      <c r="D80" s="268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13"/>
      <c r="W80" s="213"/>
      <c r="X80" s="213"/>
      <c r="Y80" s="213"/>
      <c r="Z80" s="213"/>
      <c r="AA80" s="213"/>
      <c r="AB80" s="213"/>
    </row>
    <row r="81" spans="1:28" s="188" customFormat="1" x14ac:dyDescent="0.2">
      <c r="A81" s="268"/>
      <c r="B81" s="268"/>
      <c r="C81" s="268"/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13"/>
      <c r="W81" s="213"/>
      <c r="X81" s="213"/>
      <c r="Y81" s="213"/>
      <c r="Z81" s="213"/>
      <c r="AA81" s="213"/>
      <c r="AB81" s="213"/>
    </row>
    <row r="82" spans="1:28" s="188" customFormat="1" x14ac:dyDescent="0.2">
      <c r="A82" s="268"/>
      <c r="B82" s="268"/>
      <c r="C82" s="268"/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13"/>
      <c r="W82" s="213"/>
      <c r="X82" s="213"/>
      <c r="Y82" s="213"/>
      <c r="Z82" s="213"/>
      <c r="AA82" s="213"/>
      <c r="AB82" s="213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2"/>
  <sheetViews>
    <sheetView topLeftCell="A13" zoomScaleNormal="100" workbookViewId="0">
      <selection activeCell="AA11" sqref="AA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2" width="11.5703125" style="212" customWidth="1"/>
    <col min="23" max="28" width="4.7109375" style="212" customWidth="1"/>
    <col min="29" max="36" width="4.7109375" style="1" customWidth="1"/>
    <col min="37" max="16384" width="11.5703125" style="1"/>
  </cols>
  <sheetData>
    <row r="1" spans="1:37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7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37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7" ht="12.75" customHeight="1" x14ac:dyDescent="0.2">
      <c r="A4" s="153" t="s">
        <v>54</v>
      </c>
      <c r="B4" s="153"/>
      <c r="C4" s="153"/>
      <c r="D4" s="26"/>
      <c r="E4" s="151" t="str">
        <f>'G-3'!E4:H4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7" ht="12.75" customHeight="1" x14ac:dyDescent="0.2">
      <c r="A5" s="145" t="s">
        <v>56</v>
      </c>
      <c r="B5" s="145"/>
      <c r="C5" s="145"/>
      <c r="D5" s="151" t="str">
        <f>'G-3'!D5:H5</f>
        <v>CALLE 100 X CARRERA 55</v>
      </c>
      <c r="E5" s="151"/>
      <c r="F5" s="151"/>
      <c r="G5" s="151"/>
      <c r="H5" s="151"/>
      <c r="I5" s="145" t="s">
        <v>53</v>
      </c>
      <c r="J5" s="145"/>
      <c r="K5" s="145"/>
      <c r="L5" s="152">
        <f>'G-3'!L5:N5</f>
        <v>0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37" ht="12.75" customHeight="1" x14ac:dyDescent="0.2">
      <c r="A6" s="145" t="s">
        <v>55</v>
      </c>
      <c r="B6" s="145"/>
      <c r="C6" s="145"/>
      <c r="D6" s="154" t="s">
        <v>148</v>
      </c>
      <c r="E6" s="154"/>
      <c r="F6" s="154"/>
      <c r="G6" s="154"/>
      <c r="H6" s="154"/>
      <c r="I6" s="145" t="s">
        <v>59</v>
      </c>
      <c r="J6" s="145"/>
      <c r="K6" s="145"/>
      <c r="L6" s="147">
        <v>1</v>
      </c>
      <c r="M6" s="147"/>
      <c r="N6" s="147"/>
      <c r="O6" s="42"/>
      <c r="P6" s="145" t="s">
        <v>58</v>
      </c>
      <c r="Q6" s="145"/>
      <c r="R6" s="145"/>
      <c r="S6" s="148">
        <f>'G-3'!S6:U6</f>
        <v>43298</v>
      </c>
      <c r="T6" s="148"/>
      <c r="U6" s="148"/>
    </row>
    <row r="7" spans="1:37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7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  <c r="W8" s="213"/>
      <c r="X8" s="213"/>
      <c r="Y8" s="213"/>
      <c r="Z8" s="213"/>
      <c r="AA8" s="213"/>
      <c r="AB8" s="213"/>
      <c r="AC8" s="188"/>
      <c r="AD8" s="188"/>
      <c r="AE8" s="188"/>
      <c r="AF8" s="188"/>
      <c r="AG8" s="188"/>
      <c r="AH8" s="188"/>
      <c r="AI8" s="188"/>
      <c r="AJ8" s="188"/>
      <c r="AK8" s="188"/>
    </row>
    <row r="9" spans="1:37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  <c r="W9" s="213"/>
      <c r="X9" s="213"/>
      <c r="Y9" s="213"/>
      <c r="Z9" s="213"/>
      <c r="AA9" s="213"/>
      <c r="AB9" s="213"/>
      <c r="AC9" s="188"/>
      <c r="AD9" s="188"/>
      <c r="AE9" s="188"/>
      <c r="AF9" s="188"/>
      <c r="AG9" s="188"/>
      <c r="AH9" s="188"/>
      <c r="AI9" s="188"/>
      <c r="AJ9" s="188"/>
      <c r="AK9" s="188"/>
    </row>
    <row r="10" spans="1:37" ht="24" customHeight="1" x14ac:dyDescent="0.2">
      <c r="A10" s="18" t="s">
        <v>11</v>
      </c>
      <c r="B10" s="46">
        <v>12</v>
      </c>
      <c r="C10" s="46">
        <v>177</v>
      </c>
      <c r="D10" s="46">
        <v>0</v>
      </c>
      <c r="E10" s="46">
        <v>4</v>
      </c>
      <c r="F10" s="48">
        <f>B10*0.5+C10*1+D10*2+E10*2.5</f>
        <v>193</v>
      </c>
      <c r="G10" s="2"/>
      <c r="H10" s="19" t="s">
        <v>4</v>
      </c>
      <c r="I10" s="46">
        <v>26</v>
      </c>
      <c r="J10" s="46">
        <v>221</v>
      </c>
      <c r="K10" s="46">
        <v>0</v>
      </c>
      <c r="L10" s="46">
        <v>6</v>
      </c>
      <c r="M10" s="6">
        <f>I10*0.5+J10*1+K10*2+L10*2.5</f>
        <v>249</v>
      </c>
      <c r="N10" s="9">
        <f>F20+F21+F22+M10</f>
        <v>1042</v>
      </c>
      <c r="O10" s="19" t="s">
        <v>43</v>
      </c>
      <c r="P10" s="46">
        <v>20</v>
      </c>
      <c r="Q10" s="46">
        <v>250</v>
      </c>
      <c r="R10" s="46">
        <v>0</v>
      </c>
      <c r="S10" s="46">
        <v>4</v>
      </c>
      <c r="T10" s="6">
        <f>P10*0.5+Q10*1+R10*2+S10*2.5</f>
        <v>270</v>
      </c>
      <c r="U10" s="10"/>
      <c r="AB10" s="50"/>
      <c r="AC10" s="50"/>
      <c r="AD10" s="50"/>
      <c r="AE10" s="50"/>
      <c r="AG10" s="50"/>
      <c r="AH10" s="50"/>
      <c r="AI10" s="50"/>
      <c r="AJ10" s="50"/>
    </row>
    <row r="11" spans="1:37" ht="24" customHeight="1" x14ac:dyDescent="0.2">
      <c r="A11" s="18" t="s">
        <v>14</v>
      </c>
      <c r="B11" s="46">
        <v>11</v>
      </c>
      <c r="C11" s="46">
        <v>176</v>
      </c>
      <c r="D11" s="46">
        <v>0</v>
      </c>
      <c r="E11" s="46">
        <v>2</v>
      </c>
      <c r="F11" s="6">
        <f t="shared" ref="F11:F22" si="0">B11*0.5+C11*1+D11*2+E11*2.5</f>
        <v>186.5</v>
      </c>
      <c r="G11" s="2"/>
      <c r="H11" s="19" t="s">
        <v>5</v>
      </c>
      <c r="I11" s="46">
        <v>23</v>
      </c>
      <c r="J11" s="46">
        <v>257</v>
      </c>
      <c r="K11" s="46">
        <v>0</v>
      </c>
      <c r="L11" s="46">
        <v>5</v>
      </c>
      <c r="M11" s="6">
        <f t="shared" ref="M11:M22" si="1">I11*0.5+J11*1+K11*2+L11*2.5</f>
        <v>281</v>
      </c>
      <c r="N11" s="9">
        <f>F21+F22+M10+M11</f>
        <v>1052.5</v>
      </c>
      <c r="O11" s="19" t="s">
        <v>44</v>
      </c>
      <c r="P11" s="46">
        <v>24</v>
      </c>
      <c r="Q11" s="46">
        <v>266</v>
      </c>
      <c r="R11" s="46">
        <v>0</v>
      </c>
      <c r="S11" s="46">
        <v>6</v>
      </c>
      <c r="T11" s="6">
        <f t="shared" ref="T11:T21" si="2">P11*0.5+Q11*1+R11*2+S11*2.5</f>
        <v>293</v>
      </c>
      <c r="U11" s="2"/>
      <c r="AB11" s="50"/>
      <c r="AC11" s="50"/>
      <c r="AD11" s="50"/>
      <c r="AE11" s="50"/>
      <c r="AG11" s="50"/>
      <c r="AH11" s="50"/>
      <c r="AI11" s="50"/>
      <c r="AJ11" s="50"/>
    </row>
    <row r="12" spans="1:37" ht="24" customHeight="1" x14ac:dyDescent="0.2">
      <c r="A12" s="18" t="s">
        <v>17</v>
      </c>
      <c r="B12" s="46">
        <v>29</v>
      </c>
      <c r="C12" s="46">
        <v>184</v>
      </c>
      <c r="D12" s="46">
        <v>0</v>
      </c>
      <c r="E12" s="46">
        <v>4</v>
      </c>
      <c r="F12" s="6">
        <f t="shared" si="0"/>
        <v>208.5</v>
      </c>
      <c r="G12" s="2"/>
      <c r="H12" s="19" t="s">
        <v>6</v>
      </c>
      <c r="I12" s="46">
        <v>23</v>
      </c>
      <c r="J12" s="46">
        <v>272</v>
      </c>
      <c r="K12" s="46">
        <v>0</v>
      </c>
      <c r="L12" s="46">
        <v>5</v>
      </c>
      <c r="M12" s="6">
        <f t="shared" si="1"/>
        <v>296</v>
      </c>
      <c r="N12" s="2">
        <f>F22+M10+M11+M12</f>
        <v>1079</v>
      </c>
      <c r="O12" s="19" t="s">
        <v>32</v>
      </c>
      <c r="P12" s="46">
        <v>1</v>
      </c>
      <c r="Q12" s="46">
        <v>244</v>
      </c>
      <c r="R12" s="46">
        <v>0</v>
      </c>
      <c r="S12" s="46">
        <v>5</v>
      </c>
      <c r="T12" s="6">
        <f t="shared" si="2"/>
        <v>257</v>
      </c>
      <c r="U12" s="2"/>
      <c r="AB12" s="50"/>
      <c r="AC12" s="50"/>
      <c r="AD12" s="50"/>
      <c r="AE12" s="50"/>
      <c r="AG12" s="50"/>
      <c r="AH12" s="50"/>
      <c r="AI12" s="50"/>
      <c r="AJ12" s="50"/>
    </row>
    <row r="13" spans="1:37" ht="24" customHeight="1" x14ac:dyDescent="0.2">
      <c r="A13" s="18" t="s">
        <v>19</v>
      </c>
      <c r="B13" s="46">
        <v>15</v>
      </c>
      <c r="C13" s="46">
        <v>216</v>
      </c>
      <c r="D13" s="46">
        <v>0</v>
      </c>
      <c r="E13" s="46">
        <v>3</v>
      </c>
      <c r="F13" s="6">
        <f t="shared" si="0"/>
        <v>231</v>
      </c>
      <c r="G13" s="2">
        <f>F10+F11+F12+F13</f>
        <v>819</v>
      </c>
      <c r="H13" s="19" t="s">
        <v>7</v>
      </c>
      <c r="I13" s="46">
        <v>21</v>
      </c>
      <c r="J13" s="46">
        <v>315</v>
      </c>
      <c r="K13" s="46">
        <v>0</v>
      </c>
      <c r="L13" s="46">
        <v>2</v>
      </c>
      <c r="M13" s="6">
        <f t="shared" si="1"/>
        <v>330.5</v>
      </c>
      <c r="N13" s="2">
        <f t="shared" ref="N13:N18" si="3">M10+M11+M12+M13</f>
        <v>1156.5</v>
      </c>
      <c r="O13" s="19" t="s">
        <v>33</v>
      </c>
      <c r="P13" s="46">
        <v>31</v>
      </c>
      <c r="Q13" s="46">
        <v>296</v>
      </c>
      <c r="R13" s="46">
        <v>0</v>
      </c>
      <c r="S13" s="46">
        <v>7</v>
      </c>
      <c r="T13" s="6">
        <f t="shared" si="2"/>
        <v>329</v>
      </c>
      <c r="U13" s="2">
        <f t="shared" ref="U13:U21" si="4">T10+T11+T12+T13</f>
        <v>1149</v>
      </c>
      <c r="AB13" s="50"/>
      <c r="AC13" s="50"/>
      <c r="AD13" s="50"/>
      <c r="AE13" s="50"/>
      <c r="AG13" s="50"/>
      <c r="AH13" s="50"/>
      <c r="AI13" s="50"/>
      <c r="AJ13" s="50"/>
    </row>
    <row r="14" spans="1:37" ht="24" customHeight="1" x14ac:dyDescent="0.2">
      <c r="A14" s="18" t="s">
        <v>21</v>
      </c>
      <c r="B14" s="46">
        <v>18</v>
      </c>
      <c r="C14" s="46">
        <v>244</v>
      </c>
      <c r="D14" s="46">
        <v>0</v>
      </c>
      <c r="E14" s="46">
        <v>4</v>
      </c>
      <c r="F14" s="6">
        <f t="shared" si="0"/>
        <v>263</v>
      </c>
      <c r="G14" s="2">
        <f t="shared" ref="G14:G19" si="5">F11+F12+F13+F14</f>
        <v>889</v>
      </c>
      <c r="H14" s="19" t="s">
        <v>9</v>
      </c>
      <c r="I14" s="46">
        <v>19</v>
      </c>
      <c r="J14" s="46">
        <v>330</v>
      </c>
      <c r="K14" s="46">
        <v>0</v>
      </c>
      <c r="L14" s="46">
        <v>1</v>
      </c>
      <c r="M14" s="6">
        <f t="shared" si="1"/>
        <v>342</v>
      </c>
      <c r="N14" s="2">
        <f t="shared" si="3"/>
        <v>1249.5</v>
      </c>
      <c r="O14" s="19" t="s">
        <v>29</v>
      </c>
      <c r="P14" s="45">
        <v>35</v>
      </c>
      <c r="Q14" s="45">
        <v>315</v>
      </c>
      <c r="R14" s="45">
        <v>0</v>
      </c>
      <c r="S14" s="45">
        <v>6</v>
      </c>
      <c r="T14" s="6">
        <f t="shared" si="2"/>
        <v>347.5</v>
      </c>
      <c r="U14" s="2">
        <f t="shared" si="4"/>
        <v>1226.5</v>
      </c>
      <c r="AB14" s="50"/>
      <c r="AC14" s="50"/>
      <c r="AD14" s="50"/>
      <c r="AE14" s="50"/>
      <c r="AG14" s="50"/>
      <c r="AH14" s="50"/>
      <c r="AI14" s="50"/>
      <c r="AJ14" s="50"/>
    </row>
    <row r="15" spans="1:37" ht="24" customHeight="1" x14ac:dyDescent="0.2">
      <c r="A15" s="18" t="s">
        <v>23</v>
      </c>
      <c r="B15" s="46">
        <v>25</v>
      </c>
      <c r="C15" s="46">
        <v>334</v>
      </c>
      <c r="D15" s="46">
        <v>0</v>
      </c>
      <c r="E15" s="46">
        <v>7</v>
      </c>
      <c r="F15" s="6">
        <f t="shared" si="0"/>
        <v>364</v>
      </c>
      <c r="G15" s="2">
        <f t="shared" si="5"/>
        <v>1066.5</v>
      </c>
      <c r="H15" s="19" t="s">
        <v>12</v>
      </c>
      <c r="I15" s="46">
        <v>16</v>
      </c>
      <c r="J15" s="46">
        <v>319</v>
      </c>
      <c r="K15" s="46">
        <v>0</v>
      </c>
      <c r="L15" s="46">
        <v>0</v>
      </c>
      <c r="M15" s="6">
        <f t="shared" si="1"/>
        <v>327</v>
      </c>
      <c r="N15" s="2">
        <f t="shared" si="3"/>
        <v>1295.5</v>
      </c>
      <c r="O15" s="18" t="s">
        <v>30</v>
      </c>
      <c r="P15" s="46">
        <v>48</v>
      </c>
      <c r="Q15" s="46">
        <v>340</v>
      </c>
      <c r="R15" s="46">
        <v>0</v>
      </c>
      <c r="S15" s="46">
        <v>6</v>
      </c>
      <c r="T15" s="6">
        <f t="shared" si="2"/>
        <v>379</v>
      </c>
      <c r="U15" s="2">
        <f t="shared" si="4"/>
        <v>1312.5</v>
      </c>
      <c r="AB15" s="50"/>
      <c r="AC15" s="50"/>
      <c r="AD15" s="50"/>
      <c r="AE15" s="50"/>
      <c r="AG15" s="50"/>
      <c r="AH15" s="50"/>
      <c r="AI15" s="50"/>
      <c r="AJ15" s="50"/>
    </row>
    <row r="16" spans="1:37" ht="24" customHeight="1" x14ac:dyDescent="0.2">
      <c r="A16" s="18" t="s">
        <v>39</v>
      </c>
      <c r="B16" s="46">
        <v>18</v>
      </c>
      <c r="C16" s="46">
        <v>345</v>
      </c>
      <c r="D16" s="46">
        <v>0</v>
      </c>
      <c r="E16" s="46">
        <v>6</v>
      </c>
      <c r="F16" s="6">
        <f t="shared" si="0"/>
        <v>369</v>
      </c>
      <c r="G16" s="2">
        <f t="shared" si="5"/>
        <v>1227</v>
      </c>
      <c r="H16" s="19" t="s">
        <v>15</v>
      </c>
      <c r="I16" s="46">
        <v>15</v>
      </c>
      <c r="J16" s="46">
        <v>327</v>
      </c>
      <c r="K16" s="46">
        <v>0</v>
      </c>
      <c r="L16" s="46">
        <v>1</v>
      </c>
      <c r="M16" s="6">
        <f t="shared" si="1"/>
        <v>337</v>
      </c>
      <c r="N16" s="2">
        <f t="shared" si="3"/>
        <v>1336.5</v>
      </c>
      <c r="O16" s="19" t="s">
        <v>8</v>
      </c>
      <c r="P16" s="46">
        <v>41</v>
      </c>
      <c r="Q16" s="46">
        <v>320</v>
      </c>
      <c r="R16" s="46">
        <v>0</v>
      </c>
      <c r="S16" s="46">
        <v>4</v>
      </c>
      <c r="T16" s="6">
        <f t="shared" si="2"/>
        <v>350.5</v>
      </c>
      <c r="U16" s="2">
        <f t="shared" si="4"/>
        <v>1406</v>
      </c>
      <c r="AB16" s="50"/>
      <c r="AC16" s="50"/>
      <c r="AD16" s="50"/>
      <c r="AE16" s="50"/>
      <c r="AG16" s="50"/>
      <c r="AH16" s="50"/>
      <c r="AI16" s="50"/>
      <c r="AJ16" s="50"/>
    </row>
    <row r="17" spans="1:37" ht="24" customHeight="1" x14ac:dyDescent="0.2">
      <c r="A17" s="18" t="s">
        <v>40</v>
      </c>
      <c r="B17" s="46">
        <v>22</v>
      </c>
      <c r="C17" s="46">
        <v>357</v>
      </c>
      <c r="D17" s="46">
        <v>0</v>
      </c>
      <c r="E17" s="46">
        <v>6</v>
      </c>
      <c r="F17" s="6">
        <f t="shared" si="0"/>
        <v>383</v>
      </c>
      <c r="G17" s="2">
        <f t="shared" si="5"/>
        <v>1379</v>
      </c>
      <c r="H17" s="19" t="s">
        <v>18</v>
      </c>
      <c r="I17" s="46">
        <v>18</v>
      </c>
      <c r="J17" s="46">
        <v>276</v>
      </c>
      <c r="K17" s="46">
        <v>0</v>
      </c>
      <c r="L17" s="46">
        <v>1</v>
      </c>
      <c r="M17" s="6">
        <f t="shared" si="1"/>
        <v>287.5</v>
      </c>
      <c r="N17" s="2">
        <f t="shared" si="3"/>
        <v>1293.5</v>
      </c>
      <c r="O17" s="19" t="s">
        <v>10</v>
      </c>
      <c r="P17" s="46">
        <v>48</v>
      </c>
      <c r="Q17" s="46">
        <v>319</v>
      </c>
      <c r="R17" s="46">
        <v>0</v>
      </c>
      <c r="S17" s="46">
        <v>3</v>
      </c>
      <c r="T17" s="6">
        <f t="shared" si="2"/>
        <v>350.5</v>
      </c>
      <c r="U17" s="2">
        <f t="shared" si="4"/>
        <v>1427.5</v>
      </c>
      <c r="AB17" s="50"/>
      <c r="AC17" s="50"/>
      <c r="AD17" s="50"/>
      <c r="AE17" s="50"/>
      <c r="AG17" s="50"/>
      <c r="AH17" s="50"/>
      <c r="AI17" s="50"/>
      <c r="AJ17" s="50"/>
    </row>
    <row r="18" spans="1:37" ht="24" customHeight="1" x14ac:dyDescent="0.2">
      <c r="A18" s="18" t="s">
        <v>41</v>
      </c>
      <c r="B18" s="46">
        <v>20</v>
      </c>
      <c r="C18" s="46">
        <v>266</v>
      </c>
      <c r="D18" s="46">
        <v>0</v>
      </c>
      <c r="E18" s="46">
        <v>8</v>
      </c>
      <c r="F18" s="6">
        <f t="shared" si="0"/>
        <v>296</v>
      </c>
      <c r="G18" s="2">
        <f t="shared" si="5"/>
        <v>1412</v>
      </c>
      <c r="H18" s="19" t="s">
        <v>20</v>
      </c>
      <c r="I18" s="46">
        <v>20</v>
      </c>
      <c r="J18" s="46">
        <v>259</v>
      </c>
      <c r="K18" s="46">
        <v>0</v>
      </c>
      <c r="L18" s="46">
        <v>3</v>
      </c>
      <c r="M18" s="6">
        <f t="shared" si="1"/>
        <v>276.5</v>
      </c>
      <c r="N18" s="2">
        <f t="shared" si="3"/>
        <v>1228</v>
      </c>
      <c r="O18" s="19" t="s">
        <v>13</v>
      </c>
      <c r="P18" s="46">
        <v>38</v>
      </c>
      <c r="Q18" s="46">
        <v>321</v>
      </c>
      <c r="R18" s="46">
        <v>1</v>
      </c>
      <c r="S18" s="46">
        <v>4</v>
      </c>
      <c r="T18" s="6">
        <f t="shared" si="2"/>
        <v>352</v>
      </c>
      <c r="U18" s="2">
        <f t="shared" si="4"/>
        <v>1432</v>
      </c>
      <c r="AB18" s="50"/>
      <c r="AC18" s="50"/>
      <c r="AD18" s="50"/>
      <c r="AE18" s="50"/>
      <c r="AG18" s="50"/>
      <c r="AH18" s="50"/>
      <c r="AI18" s="50"/>
      <c r="AJ18" s="50"/>
    </row>
    <row r="19" spans="1:37" ht="24" customHeight="1" thickBot="1" x14ac:dyDescent="0.25">
      <c r="A19" s="21" t="s">
        <v>42</v>
      </c>
      <c r="B19" s="47">
        <v>20</v>
      </c>
      <c r="C19" s="47">
        <v>250</v>
      </c>
      <c r="D19" s="47">
        <v>0</v>
      </c>
      <c r="E19" s="47">
        <v>4</v>
      </c>
      <c r="F19" s="7">
        <f t="shared" si="0"/>
        <v>270</v>
      </c>
      <c r="G19" s="3">
        <f t="shared" si="5"/>
        <v>1318</v>
      </c>
      <c r="H19" s="20" t="s">
        <v>22</v>
      </c>
      <c r="I19" s="45">
        <v>15</v>
      </c>
      <c r="J19" s="45">
        <v>283</v>
      </c>
      <c r="K19" s="45">
        <v>0</v>
      </c>
      <c r="L19" s="45">
        <v>4</v>
      </c>
      <c r="M19" s="6">
        <f t="shared" si="1"/>
        <v>300.5</v>
      </c>
      <c r="N19" s="2">
        <f>M16+M17+M18+M19</f>
        <v>1201.5</v>
      </c>
      <c r="O19" s="19" t="s">
        <v>16</v>
      </c>
      <c r="P19" s="46">
        <v>49</v>
      </c>
      <c r="Q19" s="46">
        <v>307</v>
      </c>
      <c r="R19" s="46">
        <v>0</v>
      </c>
      <c r="S19" s="46">
        <v>3</v>
      </c>
      <c r="T19" s="6">
        <f t="shared" si="2"/>
        <v>339</v>
      </c>
      <c r="U19" s="2">
        <f t="shared" si="4"/>
        <v>1392</v>
      </c>
      <c r="AB19" s="50"/>
      <c r="AC19" s="50"/>
      <c r="AD19" s="50"/>
      <c r="AE19" s="50"/>
      <c r="AG19" s="50"/>
      <c r="AH19" s="50"/>
      <c r="AI19" s="50"/>
      <c r="AJ19" s="50"/>
    </row>
    <row r="20" spans="1:37" ht="24" customHeight="1" x14ac:dyDescent="0.2">
      <c r="A20" s="19" t="s">
        <v>27</v>
      </c>
      <c r="B20" s="45">
        <v>19</v>
      </c>
      <c r="C20" s="45">
        <v>241</v>
      </c>
      <c r="D20" s="45">
        <v>0</v>
      </c>
      <c r="E20" s="45">
        <v>8</v>
      </c>
      <c r="F20" s="8">
        <f t="shared" si="0"/>
        <v>270.5</v>
      </c>
      <c r="G20" s="35"/>
      <c r="H20" s="19" t="s">
        <v>24</v>
      </c>
      <c r="I20" s="46">
        <v>17</v>
      </c>
      <c r="J20" s="46">
        <v>252</v>
      </c>
      <c r="K20" s="46">
        <v>0</v>
      </c>
      <c r="L20" s="46">
        <v>5</v>
      </c>
      <c r="M20" s="8">
        <f t="shared" si="1"/>
        <v>273</v>
      </c>
      <c r="N20" s="2">
        <f>M17+M18+M19+M20</f>
        <v>1137.5</v>
      </c>
      <c r="O20" s="19" t="s">
        <v>45</v>
      </c>
      <c r="P20" s="45">
        <v>43</v>
      </c>
      <c r="Q20" s="45">
        <v>293</v>
      </c>
      <c r="R20" s="45">
        <v>0</v>
      </c>
      <c r="S20" s="45">
        <v>1</v>
      </c>
      <c r="T20" s="8">
        <f t="shared" si="2"/>
        <v>317</v>
      </c>
      <c r="U20" s="2">
        <f t="shared" si="4"/>
        <v>1358.5</v>
      </c>
      <c r="AB20" s="50"/>
      <c r="AC20" s="50"/>
      <c r="AD20" s="50"/>
      <c r="AE20" s="50"/>
      <c r="AG20" s="50"/>
      <c r="AH20" s="50"/>
      <c r="AI20" s="50"/>
      <c r="AJ20" s="50"/>
    </row>
    <row r="21" spans="1:37" ht="24" customHeight="1" thickBot="1" x14ac:dyDescent="0.25">
      <c r="A21" s="19" t="s">
        <v>28</v>
      </c>
      <c r="B21" s="46">
        <v>23</v>
      </c>
      <c r="C21" s="46">
        <v>228</v>
      </c>
      <c r="D21" s="46">
        <v>0</v>
      </c>
      <c r="E21" s="46">
        <v>12</v>
      </c>
      <c r="F21" s="6">
        <f t="shared" si="0"/>
        <v>269.5</v>
      </c>
      <c r="G21" s="36"/>
      <c r="H21" s="20" t="s">
        <v>25</v>
      </c>
      <c r="I21" s="46">
        <v>21</v>
      </c>
      <c r="J21" s="46">
        <v>259</v>
      </c>
      <c r="K21" s="46">
        <v>0</v>
      </c>
      <c r="L21" s="46">
        <v>2</v>
      </c>
      <c r="M21" s="6">
        <f t="shared" si="1"/>
        <v>274.5</v>
      </c>
      <c r="N21" s="2">
        <f>M18+M19+M20+M21</f>
        <v>1124.5</v>
      </c>
      <c r="O21" s="21" t="s">
        <v>46</v>
      </c>
      <c r="P21" s="47">
        <v>45</v>
      </c>
      <c r="Q21" s="47">
        <v>263</v>
      </c>
      <c r="R21" s="47">
        <v>0</v>
      </c>
      <c r="S21" s="47">
        <v>2</v>
      </c>
      <c r="T21" s="7">
        <f t="shared" si="2"/>
        <v>290.5</v>
      </c>
      <c r="U21" s="3">
        <f t="shared" si="4"/>
        <v>1298.5</v>
      </c>
      <c r="AB21" s="50"/>
      <c r="AC21" s="50"/>
      <c r="AD21" s="50"/>
      <c r="AE21" s="50"/>
      <c r="AG21" s="50"/>
      <c r="AH21" s="50"/>
      <c r="AI21" s="50"/>
      <c r="AJ21" s="50"/>
    </row>
    <row r="22" spans="1:37" ht="24" customHeight="1" thickBot="1" x14ac:dyDescent="0.25">
      <c r="A22" s="19" t="s">
        <v>1</v>
      </c>
      <c r="B22" s="46">
        <v>24</v>
      </c>
      <c r="C22" s="46">
        <v>221</v>
      </c>
      <c r="D22" s="46">
        <v>0</v>
      </c>
      <c r="E22" s="46">
        <v>8</v>
      </c>
      <c r="F22" s="6">
        <f t="shared" si="0"/>
        <v>253</v>
      </c>
      <c r="G22" s="2"/>
      <c r="H22" s="21" t="s">
        <v>26</v>
      </c>
      <c r="I22" s="47">
        <v>20</v>
      </c>
      <c r="J22" s="47">
        <v>221</v>
      </c>
      <c r="K22" s="47">
        <v>0</v>
      </c>
      <c r="L22" s="47">
        <v>3</v>
      </c>
      <c r="M22" s="6">
        <f t="shared" si="1"/>
        <v>238.5</v>
      </c>
      <c r="N22" s="3">
        <f>M19+M20+M21+M22</f>
        <v>1086.5</v>
      </c>
      <c r="O22" s="19"/>
      <c r="P22" s="45"/>
      <c r="Q22" s="45"/>
      <c r="R22" s="45"/>
      <c r="S22" s="45"/>
      <c r="T22" s="8"/>
      <c r="U22" s="34"/>
      <c r="X22" s="206"/>
      <c r="Y22" s="206"/>
      <c r="Z22" s="206"/>
      <c r="AA22" s="206"/>
      <c r="AB22" s="207"/>
      <c r="AC22" s="203"/>
      <c r="AD22" s="203"/>
      <c r="AE22" s="206"/>
      <c r="AF22" s="206"/>
      <c r="AG22" s="206"/>
      <c r="AH22" s="206"/>
      <c r="AI22" s="207"/>
      <c r="AJ22" s="203"/>
      <c r="AK22" s="204"/>
    </row>
    <row r="23" spans="1:37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2">
        <f>MAX(G13:G19)</f>
        <v>1412</v>
      </c>
      <c r="H23" s="140" t="s">
        <v>48</v>
      </c>
      <c r="I23" s="141"/>
      <c r="J23" s="131" t="s">
        <v>50</v>
      </c>
      <c r="K23" s="132"/>
      <c r="L23" s="132"/>
      <c r="M23" s="133"/>
      <c r="N23" s="53">
        <f>MAX(N10:N22)</f>
        <v>1336.5</v>
      </c>
      <c r="O23" s="127" t="s">
        <v>49</v>
      </c>
      <c r="P23" s="128"/>
      <c r="Q23" s="131" t="s">
        <v>50</v>
      </c>
      <c r="R23" s="132"/>
      <c r="S23" s="132"/>
      <c r="T23" s="133"/>
      <c r="U23" s="52">
        <f>MAX(U13:U21)</f>
        <v>1432</v>
      </c>
      <c r="W23" s="1"/>
      <c r="X23" s="208"/>
      <c r="Y23" s="209"/>
      <c r="Z23" s="209"/>
      <c r="AA23" s="210"/>
      <c r="AB23" s="209"/>
      <c r="AC23" s="204"/>
      <c r="AD23" s="204"/>
      <c r="AE23" s="208"/>
      <c r="AF23" s="209"/>
      <c r="AG23" s="209"/>
      <c r="AH23" s="210"/>
      <c r="AI23" s="209"/>
      <c r="AJ23" s="204"/>
      <c r="AK23" s="204"/>
    </row>
    <row r="24" spans="1:37" ht="13.5" customHeight="1" x14ac:dyDescent="0.2">
      <c r="A24" s="129"/>
      <c r="B24" s="130"/>
      <c r="C24" s="51" t="s">
        <v>71</v>
      </c>
      <c r="D24" s="54"/>
      <c r="E24" s="54"/>
      <c r="F24" s="55" t="s">
        <v>85</v>
      </c>
      <c r="G24" s="56"/>
      <c r="H24" s="129"/>
      <c r="I24" s="130"/>
      <c r="J24" s="51" t="s">
        <v>71</v>
      </c>
      <c r="K24" s="54"/>
      <c r="L24" s="54"/>
      <c r="M24" s="55" t="s">
        <v>66</v>
      </c>
      <c r="N24" s="56"/>
      <c r="O24" s="129"/>
      <c r="P24" s="130"/>
      <c r="Q24" s="51" t="s">
        <v>71</v>
      </c>
      <c r="R24" s="54"/>
      <c r="S24" s="54"/>
      <c r="T24" s="55" t="s">
        <v>67</v>
      </c>
      <c r="U24" s="56"/>
      <c r="W24" s="1"/>
      <c r="X24" s="204"/>
      <c r="Y24" s="205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</row>
    <row r="25" spans="1:37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  <c r="X25" s="214"/>
      <c r="Y25" s="214"/>
      <c r="Z25" s="214"/>
      <c r="AA25" s="214"/>
      <c r="AB25" s="214"/>
      <c r="AC25" s="204"/>
      <c r="AD25" s="204"/>
      <c r="AE25" s="204"/>
      <c r="AF25" s="204"/>
      <c r="AG25" s="204"/>
      <c r="AH25" s="204"/>
      <c r="AI25" s="204"/>
      <c r="AJ25" s="204"/>
      <c r="AK25" s="204"/>
    </row>
    <row r="26" spans="1:37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X26" s="214"/>
      <c r="Y26" s="214"/>
      <c r="Z26" s="214"/>
      <c r="AA26" s="214"/>
      <c r="AB26" s="214"/>
      <c r="AC26" s="204"/>
      <c r="AD26" s="204"/>
      <c r="AE26" s="204"/>
      <c r="AF26" s="204"/>
      <c r="AG26" s="204"/>
      <c r="AH26" s="204"/>
      <c r="AI26" s="204"/>
      <c r="AJ26" s="204"/>
      <c r="AK26" s="204"/>
    </row>
    <row r="27" spans="1:37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X27" s="211"/>
      <c r="Y27" s="211"/>
      <c r="Z27" s="206"/>
      <c r="AA27" s="206"/>
      <c r="AB27" s="206"/>
      <c r="AC27" s="206"/>
      <c r="AD27" s="207"/>
      <c r="AE27" s="204"/>
      <c r="AF27" s="204"/>
      <c r="AG27" s="204"/>
      <c r="AH27" s="204"/>
      <c r="AI27" s="204"/>
      <c r="AJ27" s="204"/>
      <c r="AK27" s="204"/>
    </row>
    <row r="28" spans="1:37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X28" s="211"/>
      <c r="Y28" s="211"/>
      <c r="Z28" s="208"/>
      <c r="AA28" s="209"/>
      <c r="AB28" s="209"/>
      <c r="AC28" s="210"/>
      <c r="AD28" s="209"/>
      <c r="AE28" s="204"/>
      <c r="AF28" s="204"/>
      <c r="AG28" s="204"/>
      <c r="AH28" s="204"/>
      <c r="AI28" s="204"/>
      <c r="AJ28" s="204"/>
      <c r="AK28" s="204"/>
    </row>
    <row r="29" spans="1:37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X29" s="214"/>
      <c r="Y29" s="214"/>
      <c r="Z29" s="214"/>
      <c r="AA29" s="214"/>
      <c r="AB29" s="214"/>
      <c r="AC29" s="204"/>
      <c r="AD29" s="204"/>
      <c r="AE29" s="204"/>
      <c r="AF29" s="204"/>
      <c r="AG29" s="204"/>
      <c r="AH29" s="204"/>
      <c r="AI29" s="204"/>
      <c r="AJ29" s="204"/>
      <c r="AK29" s="204"/>
    </row>
    <row r="30" spans="1:37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>
        <v>5</v>
      </c>
      <c r="M30" s="4"/>
      <c r="N30" s="4"/>
      <c r="O30" s="4"/>
      <c r="P30" s="5"/>
      <c r="Q30" s="5"/>
      <c r="R30" s="5"/>
      <c r="S30" s="5"/>
      <c r="T30" s="5"/>
      <c r="U30" s="5"/>
      <c r="X30" s="214"/>
      <c r="Y30" s="214"/>
      <c r="Z30" s="214"/>
      <c r="AA30" s="214"/>
      <c r="AB30" s="214"/>
      <c r="AC30" s="204"/>
      <c r="AD30" s="204"/>
      <c r="AE30" s="204"/>
      <c r="AF30" s="204"/>
      <c r="AG30" s="204"/>
      <c r="AH30" s="204"/>
      <c r="AI30" s="204"/>
      <c r="AJ30" s="204"/>
      <c r="AK30" s="204"/>
    </row>
    <row r="31" spans="1:37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>
        <v>5</v>
      </c>
      <c r="M31" s="4"/>
      <c r="N31" s="4"/>
      <c r="O31" s="4"/>
      <c r="P31" s="4"/>
      <c r="Q31" s="4"/>
      <c r="R31" s="4"/>
      <c r="S31" s="4"/>
      <c r="T31" s="4"/>
      <c r="U31" s="4"/>
    </row>
    <row r="32" spans="1:37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>
        <v>5</v>
      </c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>
        <v>5</v>
      </c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>
        <v>5</v>
      </c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9">
    <mergeCell ref="X22:AA22"/>
    <mergeCell ref="AE22:AH22"/>
    <mergeCell ref="X27:Y28"/>
    <mergeCell ref="Z27:AC27"/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5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'G-3'!E4:H4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'G-3'!D5:H5</f>
        <v>CALLE 100 X CARRERA 55</v>
      </c>
      <c r="E6" s="151"/>
      <c r="F6" s="151"/>
      <c r="G6" s="151"/>
      <c r="H6" s="151"/>
      <c r="I6" s="145" t="s">
        <v>53</v>
      </c>
      <c r="J6" s="145"/>
      <c r="K6" s="145"/>
      <c r="L6" s="152">
        <f>'G-3'!L5:N5</f>
        <v>0</v>
      </c>
      <c r="M6" s="152"/>
      <c r="N6" s="152"/>
      <c r="O6" s="12"/>
      <c r="P6" s="145" t="s">
        <v>58</v>
      </c>
      <c r="Q6" s="145"/>
      <c r="R6" s="145"/>
      <c r="S6" s="155">
        <f>'G-3'!S6:U6</f>
        <v>43298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'G-3'!B10+'G-4'!B10</f>
        <v>65</v>
      </c>
      <c r="C10" s="46">
        <f>'G-3'!C10+'G-4'!C10</f>
        <v>228</v>
      </c>
      <c r="D10" s="46">
        <f>'G-3'!D10+'G-4'!D10</f>
        <v>1</v>
      </c>
      <c r="E10" s="46">
        <f>'G-3'!E10+'G-4'!E10</f>
        <v>10</v>
      </c>
      <c r="F10" s="6">
        <f t="shared" ref="F10:F22" si="0">B10*0.5+C10*1+D10*2+E10*2.5</f>
        <v>287.5</v>
      </c>
      <c r="G10" s="2"/>
      <c r="H10" s="19" t="s">
        <v>4</v>
      </c>
      <c r="I10" s="46">
        <f>'G-3'!I10+'G-4'!I10</f>
        <v>77</v>
      </c>
      <c r="J10" s="46">
        <f>'G-3'!J10+'G-4'!J10</f>
        <v>492</v>
      </c>
      <c r="K10" s="46">
        <f>'G-3'!K10+'G-4'!K10</f>
        <v>0</v>
      </c>
      <c r="L10" s="46">
        <f>'G-3'!L10+'G-4'!L10</f>
        <v>12</v>
      </c>
      <c r="M10" s="6">
        <f t="shared" ref="M10:M22" si="1">I10*0.5+J10*1+K10*2+L10*2.5</f>
        <v>560.5</v>
      </c>
      <c r="N10" s="9">
        <f>F20+F21+F22+M10</f>
        <v>2436</v>
      </c>
      <c r="O10" s="19" t="s">
        <v>43</v>
      </c>
      <c r="P10" s="46">
        <f>'G-3'!P10+'G-4'!P10</f>
        <v>72</v>
      </c>
      <c r="Q10" s="46">
        <f>'G-3'!Q10+'G-4'!Q10</f>
        <v>491</v>
      </c>
      <c r="R10" s="46">
        <f>'G-3'!R10+'G-4'!R10</f>
        <v>1</v>
      </c>
      <c r="S10" s="46">
        <f>'G-3'!S10+'G-4'!S10</f>
        <v>7</v>
      </c>
      <c r="T10" s="6">
        <f t="shared" ref="T10:T21" si="2">P10*0.5+Q10*1+R10*2+S10*2.5</f>
        <v>546.5</v>
      </c>
      <c r="U10" s="10"/>
      <c r="W10" s="1"/>
      <c r="X10" s="1"/>
      <c r="Y10" s="1" t="s">
        <v>65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61</v>
      </c>
      <c r="C11" s="46">
        <f>'G-3'!C11+'G-4'!C11</f>
        <v>407</v>
      </c>
      <c r="D11" s="46">
        <f>'G-3'!D11+'G-4'!D11</f>
        <v>0</v>
      </c>
      <c r="E11" s="46">
        <f>'G-3'!E11+'G-4'!E11</f>
        <v>13</v>
      </c>
      <c r="F11" s="6">
        <f t="shared" si="0"/>
        <v>470</v>
      </c>
      <c r="G11" s="2"/>
      <c r="H11" s="19" t="s">
        <v>5</v>
      </c>
      <c r="I11" s="46">
        <f>'G-3'!I11+'G-4'!I11</f>
        <v>81</v>
      </c>
      <c r="J11" s="46">
        <f>'G-3'!J11+'G-4'!J11</f>
        <v>479</v>
      </c>
      <c r="K11" s="46">
        <f>'G-3'!K11+'G-4'!K11</f>
        <v>1</v>
      </c>
      <c r="L11" s="46">
        <f>'G-3'!L11+'G-4'!L11</f>
        <v>12</v>
      </c>
      <c r="M11" s="6">
        <f t="shared" si="1"/>
        <v>551.5</v>
      </c>
      <c r="N11" s="9">
        <f>F21+F22+M10+M11</f>
        <v>2353</v>
      </c>
      <c r="O11" s="19" t="s">
        <v>44</v>
      </c>
      <c r="P11" s="46">
        <f>'G-3'!P11+'G-4'!P11</f>
        <v>72</v>
      </c>
      <c r="Q11" s="46">
        <f>'G-3'!Q11+'G-4'!Q11</f>
        <v>515</v>
      </c>
      <c r="R11" s="46">
        <f>'G-3'!R11+'G-4'!R11</f>
        <v>3</v>
      </c>
      <c r="S11" s="46">
        <f>'G-3'!S11+'G-4'!S11</f>
        <v>10</v>
      </c>
      <c r="T11" s="6">
        <f t="shared" si="2"/>
        <v>582</v>
      </c>
      <c r="U11" s="2"/>
      <c r="W11" s="1"/>
      <c r="X11" s="1"/>
      <c r="Y11" s="1" t="s">
        <v>66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69</v>
      </c>
      <c r="C12" s="46">
        <f>'G-3'!C12+'G-4'!C12</f>
        <v>208</v>
      </c>
      <c r="D12" s="46">
        <f>'G-3'!D12+'G-4'!D12</f>
        <v>1</v>
      </c>
      <c r="E12" s="46">
        <f>'G-3'!E12+'G-4'!E12</f>
        <v>15</v>
      </c>
      <c r="F12" s="6">
        <f t="shared" si="0"/>
        <v>282</v>
      </c>
      <c r="G12" s="2"/>
      <c r="H12" s="19" t="s">
        <v>6</v>
      </c>
      <c r="I12" s="46">
        <f>'G-3'!I12+'G-4'!I12</f>
        <v>66</v>
      </c>
      <c r="J12" s="46">
        <f>'G-3'!J12+'G-4'!J12</f>
        <v>474</v>
      </c>
      <c r="K12" s="46">
        <f>'G-3'!K12+'G-4'!K12</f>
        <v>3</v>
      </c>
      <c r="L12" s="46">
        <f>'G-3'!L12+'G-4'!L12</f>
        <v>14</v>
      </c>
      <c r="M12" s="6">
        <f t="shared" si="1"/>
        <v>548</v>
      </c>
      <c r="N12" s="2">
        <f>F22+M10+M11+M12</f>
        <v>2257</v>
      </c>
      <c r="O12" s="19" t="s">
        <v>32</v>
      </c>
      <c r="P12" s="46">
        <f>'G-3'!P12+'G-4'!P12</f>
        <v>34</v>
      </c>
      <c r="Q12" s="46">
        <f>'G-3'!Q12+'G-4'!Q12</f>
        <v>539</v>
      </c>
      <c r="R12" s="46">
        <f>'G-3'!R12+'G-4'!R12</f>
        <v>1</v>
      </c>
      <c r="S12" s="46">
        <f>'G-3'!S12+'G-4'!S12</f>
        <v>8</v>
      </c>
      <c r="T12" s="6">
        <f t="shared" si="2"/>
        <v>578</v>
      </c>
      <c r="U12" s="2"/>
      <c r="W12" s="1"/>
      <c r="X12" s="1"/>
      <c r="Y12" s="1" t="s">
        <v>78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48</v>
      </c>
      <c r="C13" s="46">
        <f>'G-3'!C13+'G-4'!C13</f>
        <v>437</v>
      </c>
      <c r="D13" s="46">
        <f>'G-3'!D13+'G-4'!D13</f>
        <v>0</v>
      </c>
      <c r="E13" s="46">
        <f>'G-3'!E13+'G-4'!E13</f>
        <v>9</v>
      </c>
      <c r="F13" s="6">
        <f t="shared" si="0"/>
        <v>483.5</v>
      </c>
      <c r="G13" s="2">
        <f t="shared" ref="G13:G19" si="3">F10+F11+F12+F13</f>
        <v>1523</v>
      </c>
      <c r="H13" s="19" t="s">
        <v>7</v>
      </c>
      <c r="I13" s="46">
        <f>'G-3'!I13+'G-4'!I13</f>
        <v>52</v>
      </c>
      <c r="J13" s="46">
        <f>'G-3'!J13+'G-4'!J13</f>
        <v>546</v>
      </c>
      <c r="K13" s="46">
        <f>'G-3'!K13+'G-4'!K13</f>
        <v>2</v>
      </c>
      <c r="L13" s="46">
        <f>'G-3'!L13+'G-4'!L13</f>
        <v>6</v>
      </c>
      <c r="M13" s="6">
        <f t="shared" si="1"/>
        <v>591</v>
      </c>
      <c r="N13" s="2">
        <f t="shared" ref="N13:N18" si="4">M10+M11+M12+M13</f>
        <v>2251</v>
      </c>
      <c r="O13" s="19" t="s">
        <v>33</v>
      </c>
      <c r="P13" s="46">
        <f>'G-3'!P13+'G-4'!P13</f>
        <v>62</v>
      </c>
      <c r="Q13" s="46">
        <f>'G-3'!Q13+'G-4'!Q13</f>
        <v>554</v>
      </c>
      <c r="R13" s="46">
        <f>'G-3'!R13+'G-4'!R13</f>
        <v>4</v>
      </c>
      <c r="S13" s="46">
        <f>'G-3'!S13+'G-4'!S13</f>
        <v>12</v>
      </c>
      <c r="T13" s="6">
        <f t="shared" si="2"/>
        <v>623</v>
      </c>
      <c r="U13" s="2">
        <f t="shared" ref="U13:U21" si="5">T10+T11+T12+T13</f>
        <v>2329.5</v>
      </c>
      <c r="W13" s="1" t="s">
        <v>82</v>
      </c>
      <c r="X13" s="50">
        <v>2015.5</v>
      </c>
      <c r="Y13" s="1" t="s">
        <v>83</v>
      </c>
      <c r="Z13" s="50">
        <v>1769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f>'G-3'!B14+'G-4'!B14</f>
        <v>69</v>
      </c>
      <c r="C14" s="46">
        <f>'G-3'!C14+'G-4'!C14</f>
        <v>466</v>
      </c>
      <c r="D14" s="46">
        <f>'G-3'!D14+'G-4'!D14</f>
        <v>2</v>
      </c>
      <c r="E14" s="46">
        <f>'G-3'!E14+'G-4'!E14</f>
        <v>15</v>
      </c>
      <c r="F14" s="6">
        <f t="shared" si="0"/>
        <v>542</v>
      </c>
      <c r="G14" s="2">
        <f t="shared" si="3"/>
        <v>1777.5</v>
      </c>
      <c r="H14" s="19" t="s">
        <v>9</v>
      </c>
      <c r="I14" s="46">
        <f>'G-3'!I14+'G-4'!I14</f>
        <v>45</v>
      </c>
      <c r="J14" s="46">
        <f>'G-3'!J14+'G-4'!J14</f>
        <v>571</v>
      </c>
      <c r="K14" s="46">
        <f>'G-3'!K14+'G-4'!K14</f>
        <v>0</v>
      </c>
      <c r="L14" s="46">
        <f>'G-3'!L14+'G-4'!L14</f>
        <v>4</v>
      </c>
      <c r="M14" s="6">
        <f t="shared" si="1"/>
        <v>603.5</v>
      </c>
      <c r="N14" s="2">
        <f t="shared" si="4"/>
        <v>2294</v>
      </c>
      <c r="O14" s="19" t="s">
        <v>29</v>
      </c>
      <c r="P14" s="46">
        <f>'G-3'!P14+'G-4'!P14</f>
        <v>71</v>
      </c>
      <c r="Q14" s="46">
        <f>'G-3'!Q14+'G-4'!Q14</f>
        <v>580</v>
      </c>
      <c r="R14" s="46">
        <f>'G-3'!R14+'G-4'!R14</f>
        <v>1</v>
      </c>
      <c r="S14" s="46">
        <f>'G-3'!S14+'G-4'!S14</f>
        <v>19</v>
      </c>
      <c r="T14" s="6">
        <f t="shared" si="2"/>
        <v>665</v>
      </c>
      <c r="U14" s="2">
        <f t="shared" si="5"/>
        <v>2448</v>
      </c>
      <c r="W14" s="1" t="s">
        <v>87</v>
      </c>
      <c r="X14" s="50">
        <v>2044.5</v>
      </c>
      <c r="Y14" s="1" t="s">
        <v>73</v>
      </c>
      <c r="Z14" s="50">
        <v>1803.5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f>'G-3'!B15+'G-4'!B15</f>
        <v>74</v>
      </c>
      <c r="C15" s="46">
        <f>'G-3'!C15+'G-4'!C15</f>
        <v>567</v>
      </c>
      <c r="D15" s="46">
        <f>'G-3'!D15+'G-4'!D15</f>
        <v>0</v>
      </c>
      <c r="E15" s="46">
        <f>'G-3'!E15+'G-4'!E15</f>
        <v>17</v>
      </c>
      <c r="F15" s="6">
        <f t="shared" si="0"/>
        <v>646.5</v>
      </c>
      <c r="G15" s="2">
        <f t="shared" si="3"/>
        <v>1954</v>
      </c>
      <c r="H15" s="19" t="s">
        <v>12</v>
      </c>
      <c r="I15" s="46">
        <f>'G-3'!I15+'G-4'!I15</f>
        <v>40</v>
      </c>
      <c r="J15" s="46">
        <f>'G-3'!J15+'G-4'!J15</f>
        <v>583</v>
      </c>
      <c r="K15" s="46">
        <f>'G-3'!K15+'G-4'!K15</f>
        <v>1</v>
      </c>
      <c r="L15" s="46">
        <f>'G-3'!L15+'G-4'!L15</f>
        <v>4</v>
      </c>
      <c r="M15" s="6">
        <f t="shared" si="1"/>
        <v>615</v>
      </c>
      <c r="N15" s="2">
        <f t="shared" si="4"/>
        <v>2357.5</v>
      </c>
      <c r="O15" s="18" t="s">
        <v>30</v>
      </c>
      <c r="P15" s="46">
        <f>'G-3'!P15+'G-4'!P15</f>
        <v>96</v>
      </c>
      <c r="Q15" s="46">
        <f>'G-3'!Q15+'G-4'!Q15</f>
        <v>610</v>
      </c>
      <c r="R15" s="46">
        <f>'G-3'!R15+'G-4'!R15</f>
        <v>0</v>
      </c>
      <c r="S15" s="46">
        <f>'G-3'!S15+'G-4'!S15</f>
        <v>6</v>
      </c>
      <c r="T15" s="6">
        <f t="shared" si="2"/>
        <v>673</v>
      </c>
      <c r="U15" s="2">
        <f t="shared" si="5"/>
        <v>2539</v>
      </c>
      <c r="W15" s="1" t="s">
        <v>85</v>
      </c>
      <c r="X15" s="50">
        <v>2047</v>
      </c>
      <c r="Y15" s="1" t="s">
        <v>62</v>
      </c>
      <c r="Z15" s="50">
        <v>1810.5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f>'G-3'!B16+'G-4'!B16</f>
        <v>73</v>
      </c>
      <c r="C16" s="46">
        <f>'G-3'!C16+'G-4'!C16</f>
        <v>565</v>
      </c>
      <c r="D16" s="46">
        <f>'G-3'!D16+'G-4'!D16</f>
        <v>3</v>
      </c>
      <c r="E16" s="46">
        <f>'G-3'!E16+'G-4'!E16</f>
        <v>26</v>
      </c>
      <c r="F16" s="6">
        <f t="shared" si="0"/>
        <v>672.5</v>
      </c>
      <c r="G16" s="2">
        <f t="shared" si="3"/>
        <v>2344.5</v>
      </c>
      <c r="H16" s="19" t="s">
        <v>15</v>
      </c>
      <c r="I16" s="46">
        <f>'G-3'!I16+'G-4'!I16</f>
        <v>42</v>
      </c>
      <c r="J16" s="46">
        <f>'G-3'!J16+'G-4'!J16</f>
        <v>609</v>
      </c>
      <c r="K16" s="46">
        <f>'G-3'!K16+'G-4'!K16</f>
        <v>2</v>
      </c>
      <c r="L16" s="46">
        <f>'G-3'!L16+'G-4'!L16</f>
        <v>8</v>
      </c>
      <c r="M16" s="6">
        <f t="shared" si="1"/>
        <v>654</v>
      </c>
      <c r="N16" s="2">
        <f t="shared" si="4"/>
        <v>2463.5</v>
      </c>
      <c r="O16" s="19" t="s">
        <v>8</v>
      </c>
      <c r="P16" s="46">
        <f>'G-3'!P16+'G-4'!P16</f>
        <v>74</v>
      </c>
      <c r="Q16" s="46">
        <f>'G-3'!Q16+'G-4'!Q16</f>
        <v>584</v>
      </c>
      <c r="R16" s="46">
        <f>'G-3'!R16+'G-4'!R16</f>
        <v>0</v>
      </c>
      <c r="S16" s="46">
        <f>'G-3'!S16+'G-4'!S16</f>
        <v>7</v>
      </c>
      <c r="T16" s="6">
        <f t="shared" si="2"/>
        <v>638.5</v>
      </c>
      <c r="U16" s="2">
        <f t="shared" si="5"/>
        <v>2599.5</v>
      </c>
      <c r="W16" s="1" t="s">
        <v>80</v>
      </c>
      <c r="X16" s="50">
        <v>2067.5</v>
      </c>
      <c r="Y16" s="1" t="s">
        <v>74</v>
      </c>
      <c r="Z16" s="50">
        <v>1832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f>'G-3'!B17+'G-4'!B17</f>
        <v>62</v>
      </c>
      <c r="C17" s="46">
        <f>'G-3'!C17+'G-4'!C17</f>
        <v>597</v>
      </c>
      <c r="D17" s="46">
        <f>'G-3'!D17+'G-4'!D17</f>
        <v>0</v>
      </c>
      <c r="E17" s="46">
        <f>'G-3'!E17+'G-4'!E17</f>
        <v>14</v>
      </c>
      <c r="F17" s="6">
        <f t="shared" si="0"/>
        <v>663</v>
      </c>
      <c r="G17" s="2">
        <f t="shared" si="3"/>
        <v>2524</v>
      </c>
      <c r="H17" s="19" t="s">
        <v>18</v>
      </c>
      <c r="I17" s="46">
        <f>'G-3'!I17+'G-4'!I17</f>
        <v>56</v>
      </c>
      <c r="J17" s="46">
        <f>'G-3'!J17+'G-4'!J17</f>
        <v>481</v>
      </c>
      <c r="K17" s="46">
        <f>'G-3'!K17+'G-4'!K17</f>
        <v>2</v>
      </c>
      <c r="L17" s="46">
        <f>'G-3'!L17+'G-4'!L17</f>
        <v>9</v>
      </c>
      <c r="M17" s="6">
        <f t="shared" si="1"/>
        <v>535.5</v>
      </c>
      <c r="N17" s="2">
        <f t="shared" si="4"/>
        <v>2408</v>
      </c>
      <c r="O17" s="19" t="s">
        <v>10</v>
      </c>
      <c r="P17" s="46">
        <f>'G-3'!P17+'G-4'!P17</f>
        <v>77</v>
      </c>
      <c r="Q17" s="46">
        <f>'G-3'!Q17+'G-4'!Q17</f>
        <v>580</v>
      </c>
      <c r="R17" s="46">
        <f>'G-3'!R17+'G-4'!R17</f>
        <v>0</v>
      </c>
      <c r="S17" s="46">
        <f>'G-3'!S17+'G-4'!S17</f>
        <v>6</v>
      </c>
      <c r="T17" s="6">
        <f t="shared" si="2"/>
        <v>633.5</v>
      </c>
      <c r="U17" s="2">
        <f t="shared" si="5"/>
        <v>2610</v>
      </c>
      <c r="W17" s="1" t="s">
        <v>77</v>
      </c>
      <c r="X17" s="50">
        <v>2079.5</v>
      </c>
      <c r="Y17" s="1" t="s">
        <v>72</v>
      </c>
      <c r="Z17" s="50">
        <v>1838.5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f>'G-3'!B18+'G-4'!B18</f>
        <v>69</v>
      </c>
      <c r="C18" s="46">
        <f>'G-3'!C18+'G-4'!C18</f>
        <v>496</v>
      </c>
      <c r="D18" s="46">
        <f>'G-3'!D18+'G-4'!D18</f>
        <v>2</v>
      </c>
      <c r="E18" s="46">
        <f>'G-3'!E18+'G-4'!E18</f>
        <v>19</v>
      </c>
      <c r="F18" s="6">
        <f t="shared" si="0"/>
        <v>582</v>
      </c>
      <c r="G18" s="2">
        <f t="shared" si="3"/>
        <v>2564</v>
      </c>
      <c r="H18" s="19" t="s">
        <v>20</v>
      </c>
      <c r="I18" s="46">
        <f>'G-3'!I18+'G-4'!I18</f>
        <v>67</v>
      </c>
      <c r="J18" s="46">
        <f>'G-3'!J18+'G-4'!J18</f>
        <v>505</v>
      </c>
      <c r="K18" s="46">
        <f>'G-3'!K18+'G-4'!K18</f>
        <v>0</v>
      </c>
      <c r="L18" s="46">
        <f>'G-3'!L18+'G-4'!L18</f>
        <v>7</v>
      </c>
      <c r="M18" s="6">
        <f t="shared" si="1"/>
        <v>556</v>
      </c>
      <c r="N18" s="2">
        <f t="shared" si="4"/>
        <v>2360.5</v>
      </c>
      <c r="O18" s="19" t="s">
        <v>13</v>
      </c>
      <c r="P18" s="46">
        <f>'G-3'!P18+'G-4'!P18</f>
        <v>62</v>
      </c>
      <c r="Q18" s="46">
        <f>'G-3'!Q18+'G-4'!Q18</f>
        <v>590</v>
      </c>
      <c r="R18" s="46">
        <f>'G-3'!R18+'G-4'!R18</f>
        <v>4</v>
      </c>
      <c r="S18" s="46">
        <f>'G-3'!S18+'G-4'!S18</f>
        <v>6</v>
      </c>
      <c r="T18" s="6">
        <f t="shared" si="2"/>
        <v>644</v>
      </c>
      <c r="U18" s="2">
        <f t="shared" si="5"/>
        <v>2589</v>
      </c>
      <c r="W18" s="1" t="s">
        <v>64</v>
      </c>
      <c r="X18" s="50">
        <v>2112.5</v>
      </c>
      <c r="Y18" s="1" t="s">
        <v>88</v>
      </c>
      <c r="Z18" s="50">
        <v>1862.5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f>'G-3'!B19+'G-4'!B19</f>
        <v>72</v>
      </c>
      <c r="C19" s="47">
        <f>'G-3'!C19+'G-4'!C19</f>
        <v>491</v>
      </c>
      <c r="D19" s="47">
        <f>'G-3'!D19+'G-4'!D19</f>
        <v>3</v>
      </c>
      <c r="E19" s="47">
        <f>'G-3'!E19+'G-4'!E19</f>
        <v>16</v>
      </c>
      <c r="F19" s="7">
        <f t="shared" si="0"/>
        <v>573</v>
      </c>
      <c r="G19" s="3">
        <f t="shared" si="3"/>
        <v>2490.5</v>
      </c>
      <c r="H19" s="20" t="s">
        <v>22</v>
      </c>
      <c r="I19" s="46">
        <f>'G-3'!I19+'G-4'!I19</f>
        <v>55</v>
      </c>
      <c r="J19" s="46">
        <f>'G-3'!J19+'G-4'!J19</f>
        <v>544</v>
      </c>
      <c r="K19" s="46">
        <f>'G-3'!K19+'G-4'!K19</f>
        <v>0</v>
      </c>
      <c r="L19" s="46">
        <f>'G-3'!L19+'G-4'!L19</f>
        <v>11</v>
      </c>
      <c r="M19" s="6">
        <f t="shared" si="1"/>
        <v>599</v>
      </c>
      <c r="N19" s="2">
        <f>M16+M17+M18+M19</f>
        <v>2344.5</v>
      </c>
      <c r="O19" s="19" t="s">
        <v>16</v>
      </c>
      <c r="P19" s="46">
        <f>'G-3'!P19+'G-4'!P19</f>
        <v>80</v>
      </c>
      <c r="Q19" s="46">
        <f>'G-3'!Q19+'G-4'!Q19</f>
        <v>589</v>
      </c>
      <c r="R19" s="46">
        <f>'G-3'!R19+'G-4'!R19</f>
        <v>1</v>
      </c>
      <c r="S19" s="46">
        <f>'G-3'!S19+'G-4'!S19</f>
        <v>5</v>
      </c>
      <c r="T19" s="6">
        <f t="shared" si="2"/>
        <v>643.5</v>
      </c>
      <c r="U19" s="2">
        <f t="shared" si="5"/>
        <v>2559.5</v>
      </c>
      <c r="W19" s="1" t="s">
        <v>63</v>
      </c>
      <c r="X19" s="50">
        <v>2147.5</v>
      </c>
      <c r="Y19" s="1" t="s">
        <v>86</v>
      </c>
      <c r="Z19" s="50">
        <v>1876.5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f>'G-3'!B20+'G-4'!B20</f>
        <v>65</v>
      </c>
      <c r="C20" s="45">
        <f>'G-3'!C20+'G-4'!C20</f>
        <v>556</v>
      </c>
      <c r="D20" s="45">
        <f>'G-3'!D20+'G-4'!D20</f>
        <v>3</v>
      </c>
      <c r="E20" s="45">
        <f>'G-3'!E20+'G-4'!E20</f>
        <v>16</v>
      </c>
      <c r="F20" s="8">
        <f t="shared" si="0"/>
        <v>634.5</v>
      </c>
      <c r="G20" s="35"/>
      <c r="H20" s="19" t="s">
        <v>24</v>
      </c>
      <c r="I20" s="46">
        <f>'G-3'!I20+'G-4'!I20</f>
        <v>52</v>
      </c>
      <c r="J20" s="46">
        <f>'G-3'!J20+'G-4'!J20</f>
        <v>523</v>
      </c>
      <c r="K20" s="46">
        <f>'G-3'!K20+'G-4'!K20</f>
        <v>0</v>
      </c>
      <c r="L20" s="46">
        <f>'G-3'!L20+'G-4'!L20</f>
        <v>11</v>
      </c>
      <c r="M20" s="8">
        <f t="shared" si="1"/>
        <v>576.5</v>
      </c>
      <c r="N20" s="2">
        <f>M17+M18+M19+M20</f>
        <v>2267</v>
      </c>
      <c r="O20" s="19" t="s">
        <v>45</v>
      </c>
      <c r="P20" s="46">
        <f>'G-3'!P20+'G-4'!P20</f>
        <v>76</v>
      </c>
      <c r="Q20" s="46">
        <f>'G-3'!Q20+'G-4'!Q20</f>
        <v>583</v>
      </c>
      <c r="R20" s="46">
        <f>'G-3'!R20+'G-4'!R20</f>
        <v>0</v>
      </c>
      <c r="S20" s="46">
        <f>'G-3'!S20+'G-4'!S20</f>
        <v>1</v>
      </c>
      <c r="T20" s="8">
        <f t="shared" si="2"/>
        <v>623.5</v>
      </c>
      <c r="U20" s="2">
        <f t="shared" si="5"/>
        <v>2544.5</v>
      </c>
      <c r="W20" s="1"/>
      <c r="X20" s="1"/>
      <c r="Y20" s="1" t="s">
        <v>90</v>
      </c>
      <c r="Z20" s="50">
        <v>1888.5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f>'G-3'!B21+'G-4'!B21</f>
        <v>58</v>
      </c>
      <c r="C21" s="46">
        <f>'G-3'!C21+'G-4'!C21</f>
        <v>551</v>
      </c>
      <c r="D21" s="46">
        <f>'G-3'!D21+'G-4'!D21</f>
        <v>2</v>
      </c>
      <c r="E21" s="46">
        <f>'G-3'!E21+'G-4'!E21</f>
        <v>24</v>
      </c>
      <c r="F21" s="6">
        <f t="shared" si="0"/>
        <v>644</v>
      </c>
      <c r="G21" s="36"/>
      <c r="H21" s="20" t="s">
        <v>25</v>
      </c>
      <c r="I21" s="46">
        <f>'G-3'!I21+'G-4'!I21</f>
        <v>50</v>
      </c>
      <c r="J21" s="46">
        <f>'G-3'!J21+'G-4'!J21</f>
        <v>528</v>
      </c>
      <c r="K21" s="46">
        <f>'G-3'!K21+'G-4'!K21</f>
        <v>1</v>
      </c>
      <c r="L21" s="46">
        <f>'G-3'!L21+'G-4'!L21</f>
        <v>6</v>
      </c>
      <c r="M21" s="6">
        <f t="shared" si="1"/>
        <v>570</v>
      </c>
      <c r="N21" s="2">
        <f>M18+M19+M20+M21</f>
        <v>2301.5</v>
      </c>
      <c r="O21" s="21" t="s">
        <v>46</v>
      </c>
      <c r="P21" s="47">
        <f>'G-3'!P21+'G-4'!P21</f>
        <v>70</v>
      </c>
      <c r="Q21" s="47">
        <f>'G-3'!Q21+'G-4'!Q21</f>
        <v>526</v>
      </c>
      <c r="R21" s="47">
        <f>'G-3'!R21+'G-4'!R21</f>
        <v>0</v>
      </c>
      <c r="S21" s="47">
        <f>'G-3'!S21+'G-4'!S21</f>
        <v>3</v>
      </c>
      <c r="T21" s="7">
        <f t="shared" si="2"/>
        <v>568.5</v>
      </c>
      <c r="U21" s="3">
        <f t="shared" si="5"/>
        <v>2479.5</v>
      </c>
      <c r="W21" s="1"/>
      <c r="X21" s="1"/>
      <c r="Y21" s="1" t="s">
        <v>69</v>
      </c>
      <c r="Z21" s="50">
        <v>1896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f>'G-3'!B22+'G-4'!B22</f>
        <v>54</v>
      </c>
      <c r="C22" s="46">
        <f>'G-3'!C22+'G-4'!C22</f>
        <v>530</v>
      </c>
      <c r="D22" s="46">
        <f>'G-3'!D22+'G-4'!D22</f>
        <v>0</v>
      </c>
      <c r="E22" s="46">
        <f>'G-3'!E22+'G-4'!E22</f>
        <v>16</v>
      </c>
      <c r="F22" s="6">
        <f t="shared" si="0"/>
        <v>597</v>
      </c>
      <c r="G22" s="2"/>
      <c r="H22" s="21" t="s">
        <v>26</v>
      </c>
      <c r="I22" s="46">
        <f>'G-3'!I22+'G-4'!I22</f>
        <v>63</v>
      </c>
      <c r="J22" s="46">
        <f>'G-3'!J22+'G-4'!J22</f>
        <v>448</v>
      </c>
      <c r="K22" s="46">
        <f>'G-3'!K22+'G-4'!K22</f>
        <v>3</v>
      </c>
      <c r="L22" s="46">
        <f>'G-3'!L22+'G-4'!L22</f>
        <v>10</v>
      </c>
      <c r="M22" s="6">
        <f t="shared" si="1"/>
        <v>510.5</v>
      </c>
      <c r="N22" s="3">
        <f>M19+M20+M21+M22</f>
        <v>2256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1946</v>
      </c>
      <c r="AA22" s="1"/>
      <c r="AB22" s="50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2">
        <f>MAX(G13:G19)</f>
        <v>2564</v>
      </c>
      <c r="H23" s="140" t="s">
        <v>48</v>
      </c>
      <c r="I23" s="141"/>
      <c r="J23" s="142" t="s">
        <v>50</v>
      </c>
      <c r="K23" s="143"/>
      <c r="L23" s="143"/>
      <c r="M23" s="144"/>
      <c r="N23" s="53">
        <f>MAX(N10:N22)</f>
        <v>2463.5</v>
      </c>
      <c r="O23" s="127" t="s">
        <v>49</v>
      </c>
      <c r="P23" s="128"/>
      <c r="Q23" s="131" t="s">
        <v>50</v>
      </c>
      <c r="R23" s="132"/>
      <c r="S23" s="132"/>
      <c r="T23" s="133"/>
      <c r="U23" s="52">
        <f>MAX(U13:U21)</f>
        <v>2610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1" t="s">
        <v>71</v>
      </c>
      <c r="D24" s="54"/>
      <c r="E24" s="54"/>
      <c r="F24" s="55" t="s">
        <v>64</v>
      </c>
      <c r="G24" s="56"/>
      <c r="H24" s="129"/>
      <c r="I24" s="130"/>
      <c r="J24" s="51" t="s">
        <v>71</v>
      </c>
      <c r="K24" s="54"/>
      <c r="L24" s="54"/>
      <c r="M24" s="55" t="s">
        <v>65</v>
      </c>
      <c r="N24" s="56"/>
      <c r="O24" s="129"/>
      <c r="P24" s="130"/>
      <c r="Q24" s="51" t="s">
        <v>71</v>
      </c>
      <c r="R24" s="54"/>
      <c r="S24" s="54"/>
      <c r="T24" s="55" t="s">
        <v>151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N11" sqref="N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6"/>
      <c r="G4" s="72"/>
      <c r="H4" s="72"/>
      <c r="I4" s="72"/>
      <c r="J4" s="72"/>
    </row>
    <row r="5" spans="1:10" x14ac:dyDescent="0.2">
      <c r="A5" s="145" t="s">
        <v>56</v>
      </c>
      <c r="B5" s="145"/>
      <c r="C5" s="176" t="str">
        <f>'G-3'!D5</f>
        <v>CALLE 100 X CARRERA 55</v>
      </c>
      <c r="D5" s="176"/>
      <c r="E5" s="176"/>
      <c r="F5" s="77"/>
      <c r="G5" s="78"/>
      <c r="H5" s="69" t="s">
        <v>53</v>
      </c>
      <c r="I5" s="177">
        <f>'G-3'!L5</f>
        <v>0</v>
      </c>
      <c r="J5" s="177"/>
    </row>
    <row r="6" spans="1:10" x14ac:dyDescent="0.2">
      <c r="A6" s="145" t="s">
        <v>112</v>
      </c>
      <c r="B6" s="145"/>
      <c r="C6" s="162"/>
      <c r="D6" s="162"/>
      <c r="E6" s="162"/>
      <c r="F6" s="77"/>
      <c r="G6" s="78"/>
      <c r="H6" s="69" t="s">
        <v>58</v>
      </c>
      <c r="I6" s="163"/>
      <c r="J6" s="163"/>
    </row>
    <row r="7" spans="1:10" x14ac:dyDescent="0.2">
      <c r="A7" s="79"/>
      <c r="B7" s="79"/>
      <c r="C7" s="164"/>
      <c r="D7" s="164"/>
      <c r="E7" s="164"/>
      <c r="F7" s="164"/>
      <c r="G7" s="76"/>
      <c r="H7" s="80"/>
      <c r="I7" s="81"/>
      <c r="J7" s="72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5" t="s">
        <v>52</v>
      </c>
      <c r="F9" s="86" t="s">
        <v>0</v>
      </c>
      <c r="G9" s="87" t="s">
        <v>2</v>
      </c>
      <c r="H9" s="86" t="s">
        <v>3</v>
      </c>
      <c r="I9" s="170"/>
      <c r="J9" s="172"/>
    </row>
    <row r="10" spans="1:10" x14ac:dyDescent="0.2">
      <c r="A10" s="156" t="s">
        <v>123</v>
      </c>
      <c r="B10" s="159"/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49">
        <f>E10*0.5+F10+G10*2+H10*2.5</f>
        <v>0</v>
      </c>
      <c r="J10" s="90" t="str">
        <f>IF(I10=0,"0,00",I10/SUM(I10:I12)*100)</f>
        <v>0,00</v>
      </c>
    </row>
    <row r="11" spans="1:10" x14ac:dyDescent="0.2">
      <c r="A11" s="157"/>
      <c r="B11" s="160"/>
      <c r="C11" s="88" t="s">
        <v>125</v>
      </c>
      <c r="D11" s="91" t="s">
        <v>126</v>
      </c>
      <c r="E11" s="125">
        <v>0</v>
      </c>
      <c r="F11" s="125">
        <v>0</v>
      </c>
      <c r="G11" s="125">
        <v>0</v>
      </c>
      <c r="H11" s="125">
        <v>0</v>
      </c>
      <c r="I11" s="92">
        <f t="shared" ref="I11:I45" si="0">E11*0.5+F11+G11*2+H11*2.5</f>
        <v>0</v>
      </c>
      <c r="J11" s="93" t="str">
        <f>IF(I11=0,"0,00",I11/SUM(I10:I12)*100)</f>
        <v>0,00</v>
      </c>
    </row>
    <row r="12" spans="1:10" x14ac:dyDescent="0.2">
      <c r="A12" s="157"/>
      <c r="B12" s="160"/>
      <c r="C12" s="94" t="s">
        <v>135</v>
      </c>
      <c r="D12" s="95" t="s">
        <v>127</v>
      </c>
      <c r="E12" s="124">
        <v>0</v>
      </c>
      <c r="F12" s="124">
        <v>0</v>
      </c>
      <c r="G12" s="124">
        <v>0</v>
      </c>
      <c r="H12" s="124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57"/>
      <c r="B13" s="160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49">
        <f t="shared" si="0"/>
        <v>0</v>
      </c>
      <c r="J13" s="90" t="str">
        <f>IF(I13=0,"0,00",I13/SUM(I13:I15)*100)</f>
        <v>0,00</v>
      </c>
    </row>
    <row r="14" spans="1:10" x14ac:dyDescent="0.2">
      <c r="A14" s="157"/>
      <c r="B14" s="160"/>
      <c r="C14" s="88" t="s">
        <v>128</v>
      </c>
      <c r="D14" s="91" t="s">
        <v>126</v>
      </c>
      <c r="E14" s="125">
        <v>0</v>
      </c>
      <c r="F14" s="125">
        <v>0</v>
      </c>
      <c r="G14" s="125">
        <v>0</v>
      </c>
      <c r="H14" s="125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57"/>
      <c r="B15" s="160"/>
      <c r="C15" s="94" t="s">
        <v>136</v>
      </c>
      <c r="D15" s="95" t="s">
        <v>127</v>
      </c>
      <c r="E15" s="124">
        <v>0</v>
      </c>
      <c r="F15" s="124">
        <v>0</v>
      </c>
      <c r="G15" s="124">
        <v>0</v>
      </c>
      <c r="H15" s="124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57"/>
      <c r="B16" s="160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49">
        <f t="shared" si="0"/>
        <v>0</v>
      </c>
      <c r="J16" s="90" t="str">
        <f>IF(I16=0,"0,00",I16/SUM(I16:I18)*100)</f>
        <v>0,00</v>
      </c>
    </row>
    <row r="17" spans="1:10" x14ac:dyDescent="0.2">
      <c r="A17" s="157"/>
      <c r="B17" s="160"/>
      <c r="C17" s="88" t="s">
        <v>129</v>
      </c>
      <c r="D17" s="91" t="s">
        <v>126</v>
      </c>
      <c r="E17" s="125">
        <v>0</v>
      </c>
      <c r="F17" s="125">
        <v>0</v>
      </c>
      <c r="G17" s="125">
        <v>0</v>
      </c>
      <c r="H17" s="125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58"/>
      <c r="B18" s="161"/>
      <c r="C18" s="99" t="s">
        <v>137</v>
      </c>
      <c r="D18" s="95" t="s">
        <v>127</v>
      </c>
      <c r="E18" s="124">
        <v>0</v>
      </c>
      <c r="F18" s="124">
        <v>0</v>
      </c>
      <c r="G18" s="124">
        <v>0</v>
      </c>
      <c r="H18" s="124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56" t="s">
        <v>130</v>
      </c>
      <c r="B19" s="159"/>
      <c r="C19" s="100"/>
      <c r="D19" s="89" t="s">
        <v>124</v>
      </c>
      <c r="E19" s="123">
        <v>0</v>
      </c>
      <c r="F19" s="123">
        <v>0</v>
      </c>
      <c r="G19" s="123">
        <v>0</v>
      </c>
      <c r="H19" s="123">
        <v>0</v>
      </c>
      <c r="I19" s="49">
        <f t="shared" si="0"/>
        <v>0</v>
      </c>
      <c r="J19" s="90" t="str">
        <f>IF(I19=0,"0,00",I19/SUM(I19:I21)*100)</f>
        <v>0,00</v>
      </c>
    </row>
    <row r="20" spans="1:10" x14ac:dyDescent="0.2">
      <c r="A20" s="157"/>
      <c r="B20" s="160"/>
      <c r="C20" s="88" t="s">
        <v>125</v>
      </c>
      <c r="D20" s="91" t="s">
        <v>126</v>
      </c>
      <c r="E20" s="125">
        <v>0</v>
      </c>
      <c r="F20" s="125">
        <v>0</v>
      </c>
      <c r="G20" s="125">
        <v>0</v>
      </c>
      <c r="H20" s="125">
        <v>0</v>
      </c>
      <c r="I20" s="92">
        <f t="shared" si="0"/>
        <v>0</v>
      </c>
      <c r="J20" s="93" t="str">
        <f>IF(I20=0,"0,00",I20/SUM(I19:I21)*100)</f>
        <v>0,00</v>
      </c>
    </row>
    <row r="21" spans="1:10" x14ac:dyDescent="0.2">
      <c r="A21" s="157"/>
      <c r="B21" s="160"/>
      <c r="C21" s="94" t="s">
        <v>138</v>
      </c>
      <c r="D21" s="95" t="s">
        <v>127</v>
      </c>
      <c r="E21" s="124">
        <v>0</v>
      </c>
      <c r="F21" s="124">
        <v>0</v>
      </c>
      <c r="G21" s="124">
        <v>0</v>
      </c>
      <c r="H21" s="124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57"/>
      <c r="B22" s="160"/>
      <c r="C22" s="98"/>
      <c r="D22" s="89" t="s">
        <v>124</v>
      </c>
      <c r="E22" s="123">
        <v>0</v>
      </c>
      <c r="F22" s="123">
        <v>0</v>
      </c>
      <c r="G22" s="123">
        <v>0</v>
      </c>
      <c r="H22" s="123">
        <v>0</v>
      </c>
      <c r="I22" s="49">
        <f t="shared" si="0"/>
        <v>0</v>
      </c>
      <c r="J22" s="90" t="str">
        <f>IF(I22=0,"0,00",I22/SUM(I22:I24)*100)</f>
        <v>0,00</v>
      </c>
    </row>
    <row r="23" spans="1:10" x14ac:dyDescent="0.2">
      <c r="A23" s="157"/>
      <c r="B23" s="160"/>
      <c r="C23" s="88" t="s">
        <v>128</v>
      </c>
      <c r="D23" s="91" t="s">
        <v>126</v>
      </c>
      <c r="E23" s="125">
        <v>0</v>
      </c>
      <c r="F23" s="125">
        <v>0</v>
      </c>
      <c r="G23" s="125">
        <v>0</v>
      </c>
      <c r="H23" s="125">
        <v>0</v>
      </c>
      <c r="I23" s="92">
        <f t="shared" si="0"/>
        <v>0</v>
      </c>
      <c r="J23" s="93" t="str">
        <f>IF(I23=0,"0,00",I23/SUM(I22:I24)*100)</f>
        <v>0,00</v>
      </c>
    </row>
    <row r="24" spans="1:10" x14ac:dyDescent="0.2">
      <c r="A24" s="157"/>
      <c r="B24" s="160"/>
      <c r="C24" s="94" t="s">
        <v>139</v>
      </c>
      <c r="D24" s="95" t="s">
        <v>127</v>
      </c>
      <c r="E24" s="124">
        <v>0</v>
      </c>
      <c r="F24" s="124">
        <v>0</v>
      </c>
      <c r="G24" s="124">
        <v>0</v>
      </c>
      <c r="H24" s="124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57"/>
      <c r="B25" s="160"/>
      <c r="C25" s="98"/>
      <c r="D25" s="89" t="s">
        <v>124</v>
      </c>
      <c r="E25" s="123">
        <v>0</v>
      </c>
      <c r="F25" s="123">
        <v>0</v>
      </c>
      <c r="G25" s="123">
        <v>0</v>
      </c>
      <c r="H25" s="123">
        <v>0</v>
      </c>
      <c r="I25" s="49">
        <f t="shared" si="0"/>
        <v>0</v>
      </c>
      <c r="J25" s="90" t="str">
        <f>IF(I25=0,"0,00",I25/SUM(I25:I27)*100)</f>
        <v>0,00</v>
      </c>
    </row>
    <row r="26" spans="1:10" x14ac:dyDescent="0.2">
      <c r="A26" s="157"/>
      <c r="B26" s="160"/>
      <c r="C26" s="88" t="s">
        <v>129</v>
      </c>
      <c r="D26" s="91" t="s">
        <v>126</v>
      </c>
      <c r="E26" s="125">
        <v>0</v>
      </c>
      <c r="F26" s="125">
        <v>0</v>
      </c>
      <c r="G26" s="125">
        <v>0</v>
      </c>
      <c r="H26" s="125">
        <v>0</v>
      </c>
      <c r="I26" s="92">
        <f t="shared" si="0"/>
        <v>0</v>
      </c>
      <c r="J26" s="93" t="str">
        <f>IF(I26=0,"0,00",I26/SUM(I25:I27)*100)</f>
        <v>0,00</v>
      </c>
    </row>
    <row r="27" spans="1:10" x14ac:dyDescent="0.2">
      <c r="A27" s="158"/>
      <c r="B27" s="161"/>
      <c r="C27" s="99" t="s">
        <v>140</v>
      </c>
      <c r="D27" s="95" t="s">
        <v>127</v>
      </c>
      <c r="E27" s="124">
        <v>0</v>
      </c>
      <c r="F27" s="124">
        <v>0</v>
      </c>
      <c r="G27" s="124">
        <v>0</v>
      </c>
      <c r="H27" s="124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56" t="s">
        <v>131</v>
      </c>
      <c r="B28" s="159"/>
      <c r="C28" s="100"/>
      <c r="D28" s="89" t="s">
        <v>124</v>
      </c>
      <c r="E28" s="123">
        <v>0</v>
      </c>
      <c r="F28" s="123">
        <v>0</v>
      </c>
      <c r="G28" s="123">
        <v>0</v>
      </c>
      <c r="H28" s="123">
        <v>0</v>
      </c>
      <c r="I28" s="49">
        <f t="shared" si="0"/>
        <v>0</v>
      </c>
      <c r="J28" s="90" t="str">
        <f>IF(I28=0,"0,00",I28/SUM(I28:I30)*100)</f>
        <v>0,00</v>
      </c>
    </row>
    <row r="29" spans="1:10" x14ac:dyDescent="0.2">
      <c r="A29" s="157"/>
      <c r="B29" s="160"/>
      <c r="C29" s="88" t="s">
        <v>125</v>
      </c>
      <c r="D29" s="91" t="s">
        <v>126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57"/>
      <c r="B30" s="160"/>
      <c r="C30" s="94" t="s">
        <v>141</v>
      </c>
      <c r="D30" s="95" t="s">
        <v>127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57"/>
      <c r="B31" s="160"/>
      <c r="C31" s="98"/>
      <c r="D31" s="89" t="s">
        <v>124</v>
      </c>
      <c r="E31" s="123">
        <v>0</v>
      </c>
      <c r="F31" s="123">
        <v>0</v>
      </c>
      <c r="G31" s="123">
        <v>0</v>
      </c>
      <c r="H31" s="123">
        <v>0</v>
      </c>
      <c r="I31" s="49">
        <f t="shared" si="0"/>
        <v>0</v>
      </c>
      <c r="J31" s="90" t="str">
        <f>IF(I31=0,"0,00",I31/SUM(I31:I33)*100)</f>
        <v>0,00</v>
      </c>
    </row>
    <row r="32" spans="1:10" x14ac:dyDescent="0.2">
      <c r="A32" s="157"/>
      <c r="B32" s="160"/>
      <c r="C32" s="88" t="s">
        <v>128</v>
      </c>
      <c r="D32" s="91" t="s">
        <v>126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0" x14ac:dyDescent="0.2">
      <c r="A33" s="157"/>
      <c r="B33" s="160"/>
      <c r="C33" s="94" t="s">
        <v>142</v>
      </c>
      <c r="D33" s="95" t="s">
        <v>127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0" x14ac:dyDescent="0.2">
      <c r="A34" s="157"/>
      <c r="B34" s="160"/>
      <c r="C34" s="98"/>
      <c r="D34" s="89" t="s">
        <v>124</v>
      </c>
      <c r="E34" s="123">
        <v>0</v>
      </c>
      <c r="F34" s="123">
        <v>0</v>
      </c>
      <c r="G34" s="123">
        <v>0</v>
      </c>
      <c r="H34" s="123">
        <v>0</v>
      </c>
      <c r="I34" s="49">
        <f t="shared" si="0"/>
        <v>0</v>
      </c>
      <c r="J34" s="90" t="str">
        <f>IF(I34=0,"0,00",I34/SUM(I34:I36)*100)</f>
        <v>0,00</v>
      </c>
    </row>
    <row r="35" spans="1:10" x14ac:dyDescent="0.2">
      <c r="A35" s="157"/>
      <c r="B35" s="160"/>
      <c r="C35" s="88" t="s">
        <v>129</v>
      </c>
      <c r="D35" s="91" t="s">
        <v>126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0" x14ac:dyDescent="0.2">
      <c r="A36" s="158"/>
      <c r="B36" s="161"/>
      <c r="C36" s="99" t="s">
        <v>143</v>
      </c>
      <c r="D36" s="95" t="s">
        <v>127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0" x14ac:dyDescent="0.2">
      <c r="A37" s="156" t="s">
        <v>132</v>
      </c>
      <c r="B37" s="159"/>
      <c r="C37" s="100"/>
      <c r="D37" s="89" t="s">
        <v>124</v>
      </c>
      <c r="E37" s="123">
        <v>0</v>
      </c>
      <c r="F37" s="123">
        <v>0</v>
      </c>
      <c r="G37" s="123">
        <v>0</v>
      </c>
      <c r="H37" s="123">
        <v>0</v>
      </c>
      <c r="I37" s="49">
        <f t="shared" si="0"/>
        <v>0</v>
      </c>
      <c r="J37" s="90" t="str">
        <f>IF(I37=0,"0,00",I37/SUM(I37:I39)*100)</f>
        <v>0,00</v>
      </c>
    </row>
    <row r="38" spans="1:10" x14ac:dyDescent="0.2">
      <c r="A38" s="157"/>
      <c r="B38" s="160"/>
      <c r="C38" s="88" t="s">
        <v>125</v>
      </c>
      <c r="D38" s="91" t="s">
        <v>126</v>
      </c>
      <c r="E38" s="125">
        <v>0</v>
      </c>
      <c r="F38" s="125">
        <v>0</v>
      </c>
      <c r="G38" s="125">
        <v>0</v>
      </c>
      <c r="H38" s="125">
        <v>0</v>
      </c>
      <c r="I38" s="92">
        <f t="shared" si="0"/>
        <v>0</v>
      </c>
      <c r="J38" s="93" t="str">
        <f>IF(I38=0,"0,00",I38/SUM(I37:I39)*100)</f>
        <v>0,00</v>
      </c>
    </row>
    <row r="39" spans="1:10" x14ac:dyDescent="0.2">
      <c r="A39" s="157"/>
      <c r="B39" s="160"/>
      <c r="C39" s="94" t="s">
        <v>144</v>
      </c>
      <c r="D39" s="95" t="s">
        <v>127</v>
      </c>
      <c r="E39" s="124">
        <v>0</v>
      </c>
      <c r="F39" s="124">
        <v>0</v>
      </c>
      <c r="G39" s="124">
        <v>0</v>
      </c>
      <c r="H39" s="124">
        <v>0</v>
      </c>
      <c r="I39" s="96">
        <f t="shared" si="0"/>
        <v>0</v>
      </c>
      <c r="J39" s="97" t="str">
        <f>IF(I39=0,"0,00",I39/SUM(I37:I39)*100)</f>
        <v>0,00</v>
      </c>
    </row>
    <row r="40" spans="1:10" x14ac:dyDescent="0.2">
      <c r="A40" s="157"/>
      <c r="B40" s="160"/>
      <c r="C40" s="98"/>
      <c r="D40" s="89" t="s">
        <v>124</v>
      </c>
      <c r="E40" s="123">
        <v>0</v>
      </c>
      <c r="F40" s="123">
        <v>0</v>
      </c>
      <c r="G40" s="123">
        <v>0</v>
      </c>
      <c r="H40" s="123">
        <v>0</v>
      </c>
      <c r="I40" s="49">
        <f t="shared" si="0"/>
        <v>0</v>
      </c>
      <c r="J40" s="90" t="str">
        <f>IF(I40=0,"0,00",I40/SUM(I40:I42)*100)</f>
        <v>0,00</v>
      </c>
    </row>
    <row r="41" spans="1:10" x14ac:dyDescent="0.2">
      <c r="A41" s="157"/>
      <c r="B41" s="160"/>
      <c r="C41" s="88" t="s">
        <v>128</v>
      </c>
      <c r="D41" s="91" t="s">
        <v>126</v>
      </c>
      <c r="E41" s="125">
        <v>0</v>
      </c>
      <c r="F41" s="125">
        <v>0</v>
      </c>
      <c r="G41" s="125">
        <v>0</v>
      </c>
      <c r="H41" s="125">
        <v>0</v>
      </c>
      <c r="I41" s="92">
        <f t="shared" si="0"/>
        <v>0</v>
      </c>
      <c r="J41" s="93" t="str">
        <f>IF(I41=0,"0,00",I41/SUM(I40:I42)*100)</f>
        <v>0,00</v>
      </c>
    </row>
    <row r="42" spans="1:10" x14ac:dyDescent="0.2">
      <c r="A42" s="157"/>
      <c r="B42" s="160"/>
      <c r="C42" s="94" t="s">
        <v>145</v>
      </c>
      <c r="D42" s="95" t="s">
        <v>127</v>
      </c>
      <c r="E42" s="124">
        <v>0</v>
      </c>
      <c r="F42" s="124">
        <v>0</v>
      </c>
      <c r="G42" s="124">
        <v>0</v>
      </c>
      <c r="H42" s="124">
        <v>0</v>
      </c>
      <c r="I42" s="96">
        <f t="shared" si="0"/>
        <v>0</v>
      </c>
      <c r="J42" s="97" t="str">
        <f>IF(I42=0,"0,00",I42/SUM(I40:I42)*100)</f>
        <v>0,00</v>
      </c>
    </row>
    <row r="43" spans="1:10" x14ac:dyDescent="0.2">
      <c r="A43" s="157"/>
      <c r="B43" s="160"/>
      <c r="C43" s="98"/>
      <c r="D43" s="89" t="s">
        <v>124</v>
      </c>
      <c r="E43" s="123">
        <v>0</v>
      </c>
      <c r="F43" s="123">
        <v>0</v>
      </c>
      <c r="G43" s="123">
        <v>0</v>
      </c>
      <c r="H43" s="123">
        <v>0</v>
      </c>
      <c r="I43" s="49">
        <f t="shared" si="0"/>
        <v>0</v>
      </c>
      <c r="J43" s="90" t="str">
        <f>IF(I43=0,"0,00",I43/SUM(I43:I45)*100)</f>
        <v>0,00</v>
      </c>
    </row>
    <row r="44" spans="1:10" x14ac:dyDescent="0.2">
      <c r="A44" s="157"/>
      <c r="B44" s="160"/>
      <c r="C44" s="88" t="s">
        <v>129</v>
      </c>
      <c r="D44" s="91" t="s">
        <v>126</v>
      </c>
      <c r="E44" s="125">
        <v>0</v>
      </c>
      <c r="F44" s="125">
        <v>0</v>
      </c>
      <c r="G44" s="125">
        <v>0</v>
      </c>
      <c r="H44" s="125">
        <v>0</v>
      </c>
      <c r="I44" s="92">
        <f t="shared" si="0"/>
        <v>0</v>
      </c>
      <c r="J44" s="93" t="str">
        <f>IF(I44=0,"0,00",I44/SUM(I43:I45)*100)</f>
        <v>0,00</v>
      </c>
    </row>
    <row r="45" spans="1:10" x14ac:dyDescent="0.2">
      <c r="A45" s="158"/>
      <c r="B45" s="161"/>
      <c r="C45" s="99" t="s">
        <v>146</v>
      </c>
      <c r="D45" s="95" t="s">
        <v>127</v>
      </c>
      <c r="E45" s="124">
        <v>0</v>
      </c>
      <c r="F45" s="124">
        <v>0</v>
      </c>
      <c r="G45" s="124">
        <v>0</v>
      </c>
      <c r="H45" s="124">
        <v>0</v>
      </c>
      <c r="I45" s="101">
        <f t="shared" si="0"/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7" zoomScale="91" zoomScaleNormal="91" workbookViewId="0">
      <selection activeCell="B17" sqref="B17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8"/>
      <c r="J8" s="58"/>
      <c r="K8" s="58"/>
      <c r="L8" s="181" t="s">
        <v>98</v>
      </c>
      <c r="M8" s="181"/>
      <c r="N8" s="181"/>
      <c r="O8" s="180" t="str">
        <f>'G-3'!D5</f>
        <v>CALLE 100 X CARRERA 55</v>
      </c>
      <c r="P8" s="180"/>
      <c r="Q8" s="180"/>
      <c r="R8" s="180"/>
      <c r="S8" s="180"/>
      <c r="T8" s="58"/>
      <c r="U8" s="58"/>
      <c r="V8" s="181" t="s">
        <v>99</v>
      </c>
      <c r="W8" s="181"/>
      <c r="X8" s="181"/>
      <c r="Y8" s="180">
        <f>'G-3'!L5</f>
        <v>0</v>
      </c>
      <c r="Z8" s="180"/>
      <c r="AA8" s="180"/>
      <c r="AB8" s="58"/>
      <c r="AC8" s="58"/>
      <c r="AD8" s="58"/>
      <c r="AE8" s="58"/>
      <c r="AF8" s="58"/>
      <c r="AG8" s="58"/>
      <c r="AH8" s="181" t="s">
        <v>100</v>
      </c>
      <c r="AI8" s="181"/>
      <c r="AJ8" s="182">
        <f>'G-3'!S6</f>
        <v>43298</v>
      </c>
      <c r="AK8" s="182"/>
      <c r="AL8" s="182"/>
      <c r="AM8" s="182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4" t="s">
        <v>133</v>
      </c>
      <c r="E10" s="184"/>
      <c r="F10" s="184"/>
      <c r="G10" s="184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4" t="s">
        <v>134</v>
      </c>
      <c r="T10" s="184"/>
      <c r="U10" s="184"/>
      <c r="V10" s="184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4" t="s">
        <v>49</v>
      </c>
      <c r="AI10" s="184"/>
      <c r="AJ10" s="184"/>
      <c r="AK10" s="184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3" t="s">
        <v>102</v>
      </c>
      <c r="U12" s="183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/>
      <c r="BC12" s="63"/>
      <c r="BD12" s="63"/>
      <c r="BE12" s="63">
        <f t="shared" ref="BE12:BQ12" si="1">P14</f>
        <v>0</v>
      </c>
      <c r="BF12" s="63">
        <f t="shared" si="1"/>
        <v>0</v>
      </c>
      <c r="BG12" s="63">
        <f t="shared" si="1"/>
        <v>0</v>
      </c>
      <c r="BH12" s="63">
        <f t="shared" si="1"/>
        <v>0</v>
      </c>
      <c r="BI12" s="63">
        <f t="shared" si="1"/>
        <v>0</v>
      </c>
      <c r="BJ12" s="63">
        <f t="shared" si="1"/>
        <v>0</v>
      </c>
      <c r="BK12" s="63">
        <f t="shared" si="1"/>
        <v>0</v>
      </c>
      <c r="BL12" s="63">
        <f t="shared" si="1"/>
        <v>0</v>
      </c>
      <c r="BM12" s="63">
        <f t="shared" si="1"/>
        <v>0</v>
      </c>
      <c r="BN12" s="63">
        <f t="shared" si="1"/>
        <v>0</v>
      </c>
      <c r="BO12" s="63">
        <f t="shared" si="1"/>
        <v>0</v>
      </c>
      <c r="BP12" s="63">
        <f t="shared" si="1"/>
        <v>0</v>
      </c>
      <c r="BQ12" s="63">
        <f t="shared" si="1"/>
        <v>0</v>
      </c>
      <c r="BR12" s="63"/>
      <c r="BS12" s="63"/>
      <c r="BT12" s="63"/>
      <c r="BU12" s="63">
        <f t="shared" ref="BU12:CC12" si="2">AG14</f>
        <v>0</v>
      </c>
      <c r="BV12" s="63">
        <f t="shared" si="2"/>
        <v>0</v>
      </c>
      <c r="BW12" s="63">
        <f t="shared" si="2"/>
        <v>0</v>
      </c>
      <c r="BX12" s="63">
        <f t="shared" si="2"/>
        <v>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6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6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5"/>
      <c r="C14" s="115"/>
      <c r="D14" s="115"/>
      <c r="E14" s="115">
        <f>B13+C13+D13+E13</f>
        <v>0</v>
      </c>
      <c r="F14" s="115">
        <f t="shared" ref="F14:K14" si="3">C13+D13+E13+F13</f>
        <v>0</v>
      </c>
      <c r="G14" s="115">
        <f t="shared" si="3"/>
        <v>0</v>
      </c>
      <c r="H14" s="115">
        <f t="shared" si="3"/>
        <v>0</v>
      </c>
      <c r="I14" s="115">
        <f t="shared" si="3"/>
        <v>0</v>
      </c>
      <c r="J14" s="115">
        <f t="shared" si="3"/>
        <v>0</v>
      </c>
      <c r="K14" s="115">
        <f t="shared" si="3"/>
        <v>0</v>
      </c>
      <c r="L14" s="116"/>
      <c r="M14" s="115"/>
      <c r="N14" s="115"/>
      <c r="O14" s="115"/>
      <c r="P14" s="115">
        <f>M13+N13+O13+P13</f>
        <v>0</v>
      </c>
      <c r="Q14" s="115">
        <f t="shared" ref="Q14:AB14" si="4">N13+O13+P13+Q13</f>
        <v>0</v>
      </c>
      <c r="R14" s="115">
        <f t="shared" si="4"/>
        <v>0</v>
      </c>
      <c r="S14" s="115">
        <f t="shared" si="4"/>
        <v>0</v>
      </c>
      <c r="T14" s="115">
        <f t="shared" si="4"/>
        <v>0</v>
      </c>
      <c r="U14" s="115">
        <f t="shared" si="4"/>
        <v>0</v>
      </c>
      <c r="V14" s="115">
        <f t="shared" si="4"/>
        <v>0</v>
      </c>
      <c r="W14" s="115">
        <f t="shared" si="4"/>
        <v>0</v>
      </c>
      <c r="X14" s="115">
        <f t="shared" si="4"/>
        <v>0</v>
      </c>
      <c r="Y14" s="115">
        <f t="shared" si="4"/>
        <v>0</v>
      </c>
      <c r="Z14" s="115">
        <f t="shared" si="4"/>
        <v>0</v>
      </c>
      <c r="AA14" s="115">
        <f t="shared" si="4"/>
        <v>0</v>
      </c>
      <c r="AB14" s="115">
        <f t="shared" si="4"/>
        <v>0</v>
      </c>
      <c r="AC14" s="116"/>
      <c r="AD14" s="115"/>
      <c r="AE14" s="115"/>
      <c r="AF14" s="115"/>
      <c r="AG14" s="115">
        <f>AD13+AE13+AF13+AG13</f>
        <v>0</v>
      </c>
      <c r="AH14" s="115">
        <f t="shared" ref="AH14:AO14" si="5">AE13+AF13+AG13+AH13</f>
        <v>0</v>
      </c>
      <c r="AI14" s="115">
        <f t="shared" si="5"/>
        <v>0</v>
      </c>
      <c r="AJ14" s="115">
        <f t="shared" si="5"/>
        <v>0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58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78" t="s">
        <v>102</v>
      </c>
      <c r="U16" s="178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66" t="s">
        <v>103</v>
      </c>
      <c r="B17" s="115">
        <f>'G-3'!F10</f>
        <v>94.5</v>
      </c>
      <c r="C17" s="115">
        <f>'G-3'!F11</f>
        <v>283.5</v>
      </c>
      <c r="D17" s="115">
        <f>'G-3'!F12</f>
        <v>73.5</v>
      </c>
      <c r="E17" s="115">
        <f>'G-3'!F13</f>
        <v>252.5</v>
      </c>
      <c r="F17" s="115">
        <f>'G-3'!F14</f>
        <v>279</v>
      </c>
      <c r="G17" s="115">
        <f>'G-3'!F15</f>
        <v>282.5</v>
      </c>
      <c r="H17" s="115">
        <f>'G-3'!F16</f>
        <v>303.5</v>
      </c>
      <c r="I17" s="115">
        <f>'G-3'!F17</f>
        <v>280</v>
      </c>
      <c r="J17" s="115">
        <f>'G-3'!F18</f>
        <v>286</v>
      </c>
      <c r="K17" s="115">
        <f>'G-3'!F19</f>
        <v>303</v>
      </c>
      <c r="L17" s="116"/>
      <c r="M17" s="115">
        <f>'G-3'!F20</f>
        <v>364</v>
      </c>
      <c r="N17" s="115">
        <f>'G-3'!F21</f>
        <v>374.5</v>
      </c>
      <c r="O17" s="115">
        <f>'G-3'!F22</f>
        <v>344</v>
      </c>
      <c r="P17" s="115">
        <f>'G-3'!M10</f>
        <v>311.5</v>
      </c>
      <c r="Q17" s="115">
        <f>'G-3'!M11</f>
        <v>270.5</v>
      </c>
      <c r="R17" s="115">
        <f>'G-3'!M12</f>
        <v>252</v>
      </c>
      <c r="S17" s="115">
        <f>'G-3'!M13</f>
        <v>260.5</v>
      </c>
      <c r="T17" s="115">
        <f>'G-3'!M14</f>
        <v>261.5</v>
      </c>
      <c r="U17" s="115">
        <f>'G-3'!M15</f>
        <v>288</v>
      </c>
      <c r="V17" s="115">
        <f>'G-3'!M16</f>
        <v>317</v>
      </c>
      <c r="W17" s="115">
        <f>'G-3'!M17</f>
        <v>248</v>
      </c>
      <c r="X17" s="115">
        <f>'G-3'!M18</f>
        <v>279.5</v>
      </c>
      <c r="Y17" s="115">
        <f>'G-3'!M19</f>
        <v>298.5</v>
      </c>
      <c r="Z17" s="115">
        <f>'G-3'!M20</f>
        <v>303.5</v>
      </c>
      <c r="AA17" s="115">
        <f>'G-3'!M21</f>
        <v>295.5</v>
      </c>
      <c r="AB17" s="115">
        <f>'G-3'!M22</f>
        <v>272</v>
      </c>
      <c r="AC17" s="116"/>
      <c r="AD17" s="115">
        <f>'G-3'!T10</f>
        <v>276.5</v>
      </c>
      <c r="AE17" s="115">
        <f>'G-3'!T11</f>
        <v>289</v>
      </c>
      <c r="AF17" s="115">
        <f>'G-3'!T12</f>
        <v>321</v>
      </c>
      <c r="AG17" s="115">
        <f>'G-3'!T13</f>
        <v>294</v>
      </c>
      <c r="AH17" s="115">
        <f>'G-3'!T14</f>
        <v>317.5</v>
      </c>
      <c r="AI17" s="115">
        <f>'G-3'!T15</f>
        <v>294</v>
      </c>
      <c r="AJ17" s="115">
        <f>'G-3'!T16</f>
        <v>288</v>
      </c>
      <c r="AK17" s="115">
        <f>'G-3'!T17</f>
        <v>283</v>
      </c>
      <c r="AL17" s="115">
        <f>'G-3'!T18</f>
        <v>292</v>
      </c>
      <c r="AM17" s="115">
        <f>'G-3'!T19</f>
        <v>304.5</v>
      </c>
      <c r="AN17" s="115">
        <f>'G-3'!T20</f>
        <v>306.5</v>
      </c>
      <c r="AO17" s="115">
        <f>'G-3'!T21</f>
        <v>278</v>
      </c>
      <c r="AP17" s="67"/>
      <c r="AQ17" s="67"/>
      <c r="AR17" s="67"/>
      <c r="AS17" s="67"/>
      <c r="AT17" s="67"/>
      <c r="AU17" s="67">
        <f t="shared" ref="AU17:BA17" si="6">E18</f>
        <v>704</v>
      </c>
      <c r="AV17" s="67">
        <f t="shared" si="6"/>
        <v>888.5</v>
      </c>
      <c r="AW17" s="67">
        <f t="shared" si="6"/>
        <v>887.5</v>
      </c>
      <c r="AX17" s="67">
        <f t="shared" si="6"/>
        <v>1117.5</v>
      </c>
      <c r="AY17" s="67">
        <f t="shared" si="6"/>
        <v>1145</v>
      </c>
      <c r="AZ17" s="67">
        <f t="shared" si="6"/>
        <v>1152</v>
      </c>
      <c r="BA17" s="67">
        <f t="shared" si="6"/>
        <v>1172.5</v>
      </c>
      <c r="BB17" s="67"/>
      <c r="BC17" s="67"/>
      <c r="BD17" s="67"/>
      <c r="BE17" s="67">
        <f t="shared" ref="BE17:BQ17" si="7">P18</f>
        <v>1394</v>
      </c>
      <c r="BF17" s="67">
        <f t="shared" si="7"/>
        <v>1300.5</v>
      </c>
      <c r="BG17" s="67">
        <f t="shared" si="7"/>
        <v>1178</v>
      </c>
      <c r="BH17" s="67">
        <f t="shared" si="7"/>
        <v>1094.5</v>
      </c>
      <c r="BI17" s="67">
        <f t="shared" si="7"/>
        <v>1044.5</v>
      </c>
      <c r="BJ17" s="67">
        <f t="shared" si="7"/>
        <v>1062</v>
      </c>
      <c r="BK17" s="67">
        <f t="shared" si="7"/>
        <v>1127</v>
      </c>
      <c r="BL17" s="67">
        <f t="shared" si="7"/>
        <v>1114.5</v>
      </c>
      <c r="BM17" s="67">
        <f t="shared" si="7"/>
        <v>1132.5</v>
      </c>
      <c r="BN17" s="67">
        <f t="shared" si="7"/>
        <v>1143</v>
      </c>
      <c r="BO17" s="67">
        <f t="shared" si="7"/>
        <v>1129.5</v>
      </c>
      <c r="BP17" s="67">
        <f t="shared" si="7"/>
        <v>1177</v>
      </c>
      <c r="BQ17" s="67">
        <f t="shared" si="7"/>
        <v>1169.5</v>
      </c>
      <c r="BR17" s="67"/>
      <c r="BS17" s="67"/>
      <c r="BT17" s="67"/>
      <c r="BU17" s="67">
        <f t="shared" ref="BU17:CC17" si="8">AG18</f>
        <v>1180.5</v>
      </c>
      <c r="BV17" s="67">
        <f t="shared" si="8"/>
        <v>1221.5</v>
      </c>
      <c r="BW17" s="67">
        <f t="shared" si="8"/>
        <v>1226.5</v>
      </c>
      <c r="BX17" s="67">
        <f t="shared" si="8"/>
        <v>1193.5</v>
      </c>
      <c r="BY17" s="67">
        <f t="shared" si="8"/>
        <v>1182.5</v>
      </c>
      <c r="BZ17" s="67">
        <f t="shared" si="8"/>
        <v>1157</v>
      </c>
      <c r="CA17" s="67">
        <f t="shared" si="8"/>
        <v>1167.5</v>
      </c>
      <c r="CB17" s="67">
        <f t="shared" si="8"/>
        <v>1186</v>
      </c>
      <c r="CC17" s="67">
        <f t="shared" si="8"/>
        <v>1181</v>
      </c>
    </row>
    <row r="18" spans="1:81" ht="16.5" customHeight="1" x14ac:dyDescent="0.2">
      <c r="A18" s="66" t="s">
        <v>104</v>
      </c>
      <c r="B18" s="115"/>
      <c r="C18" s="115"/>
      <c r="D18" s="115"/>
      <c r="E18" s="115">
        <f>B17+C17+D17+E17</f>
        <v>704</v>
      </c>
      <c r="F18" s="115">
        <f t="shared" ref="F18:K18" si="9">C17+D17+E17+F17</f>
        <v>888.5</v>
      </c>
      <c r="G18" s="115">
        <f t="shared" si="9"/>
        <v>887.5</v>
      </c>
      <c r="H18" s="115">
        <f t="shared" si="9"/>
        <v>1117.5</v>
      </c>
      <c r="I18" s="115">
        <f t="shared" si="9"/>
        <v>1145</v>
      </c>
      <c r="J18" s="115">
        <f t="shared" si="9"/>
        <v>1152</v>
      </c>
      <c r="K18" s="115">
        <f t="shared" si="9"/>
        <v>1172.5</v>
      </c>
      <c r="L18" s="116"/>
      <c r="M18" s="115"/>
      <c r="N18" s="115"/>
      <c r="O18" s="115"/>
      <c r="P18" s="115">
        <f>M17+N17+O17+P17</f>
        <v>1394</v>
      </c>
      <c r="Q18" s="115">
        <f t="shared" ref="Q18:AB18" si="10">N17+O17+P17+Q17</f>
        <v>1300.5</v>
      </c>
      <c r="R18" s="115">
        <f t="shared" si="10"/>
        <v>1178</v>
      </c>
      <c r="S18" s="115">
        <f t="shared" si="10"/>
        <v>1094.5</v>
      </c>
      <c r="T18" s="115">
        <f t="shared" si="10"/>
        <v>1044.5</v>
      </c>
      <c r="U18" s="115">
        <f t="shared" si="10"/>
        <v>1062</v>
      </c>
      <c r="V18" s="115">
        <f t="shared" si="10"/>
        <v>1127</v>
      </c>
      <c r="W18" s="115">
        <f t="shared" si="10"/>
        <v>1114.5</v>
      </c>
      <c r="X18" s="115">
        <f t="shared" si="10"/>
        <v>1132.5</v>
      </c>
      <c r="Y18" s="115">
        <f t="shared" si="10"/>
        <v>1143</v>
      </c>
      <c r="Z18" s="115">
        <f t="shared" si="10"/>
        <v>1129.5</v>
      </c>
      <c r="AA18" s="115">
        <f t="shared" si="10"/>
        <v>1177</v>
      </c>
      <c r="AB18" s="115">
        <f t="shared" si="10"/>
        <v>1169.5</v>
      </c>
      <c r="AC18" s="116"/>
      <c r="AD18" s="115"/>
      <c r="AE18" s="115"/>
      <c r="AF18" s="115"/>
      <c r="AG18" s="115">
        <f>AD17+AE17+AF17+AG17</f>
        <v>1180.5</v>
      </c>
      <c r="AH18" s="115">
        <f t="shared" ref="AH18:AO18" si="11">AE17+AF17+AG17+AH17</f>
        <v>1221.5</v>
      </c>
      <c r="AI18" s="115">
        <f t="shared" si="11"/>
        <v>1226.5</v>
      </c>
      <c r="AJ18" s="115">
        <f t="shared" si="11"/>
        <v>1193.5</v>
      </c>
      <c r="AK18" s="115">
        <f t="shared" si="11"/>
        <v>1182.5</v>
      </c>
      <c r="AL18" s="115">
        <f t="shared" si="11"/>
        <v>1157</v>
      </c>
      <c r="AM18" s="115">
        <f t="shared" si="11"/>
        <v>1167.5</v>
      </c>
      <c r="AN18" s="115">
        <f t="shared" si="11"/>
        <v>1186</v>
      </c>
      <c r="AO18" s="115">
        <f t="shared" si="11"/>
        <v>1181</v>
      </c>
      <c r="AP18" s="67"/>
      <c r="AQ18" s="67"/>
      <c r="AR18" s="67"/>
      <c r="AS18" s="67"/>
      <c r="AT18" s="67"/>
      <c r="AU18" s="67">
        <f t="shared" ref="AU18:BA18" si="12">E26</f>
        <v>819</v>
      </c>
      <c r="AV18" s="67">
        <f t="shared" si="12"/>
        <v>889</v>
      </c>
      <c r="AW18" s="67">
        <f t="shared" si="12"/>
        <v>1066.5</v>
      </c>
      <c r="AX18" s="67">
        <f t="shared" si="12"/>
        <v>1227</v>
      </c>
      <c r="AY18" s="67">
        <f t="shared" si="12"/>
        <v>1379</v>
      </c>
      <c r="AZ18" s="67">
        <f t="shared" si="12"/>
        <v>1412</v>
      </c>
      <c r="BA18" s="67">
        <f t="shared" si="12"/>
        <v>1318</v>
      </c>
      <c r="BB18" s="67"/>
      <c r="BC18" s="67"/>
      <c r="BD18" s="67"/>
      <c r="BE18" s="67">
        <f t="shared" ref="BE18:BQ18" si="13">P26</f>
        <v>1042</v>
      </c>
      <c r="BF18" s="67">
        <f t="shared" si="13"/>
        <v>1052.5</v>
      </c>
      <c r="BG18" s="67">
        <f t="shared" si="13"/>
        <v>1079</v>
      </c>
      <c r="BH18" s="67">
        <f t="shared" si="13"/>
        <v>1156.5</v>
      </c>
      <c r="BI18" s="67">
        <f t="shared" si="13"/>
        <v>1249.5</v>
      </c>
      <c r="BJ18" s="67">
        <f t="shared" si="13"/>
        <v>1295.5</v>
      </c>
      <c r="BK18" s="67">
        <f t="shared" si="13"/>
        <v>1336.5</v>
      </c>
      <c r="BL18" s="67">
        <f t="shared" si="13"/>
        <v>1293.5</v>
      </c>
      <c r="BM18" s="67">
        <f t="shared" si="13"/>
        <v>1228</v>
      </c>
      <c r="BN18" s="67">
        <f t="shared" si="13"/>
        <v>1201.5</v>
      </c>
      <c r="BO18" s="67">
        <f t="shared" si="13"/>
        <v>1137.5</v>
      </c>
      <c r="BP18" s="67">
        <f t="shared" si="13"/>
        <v>1124.5</v>
      </c>
      <c r="BQ18" s="67">
        <f t="shared" si="13"/>
        <v>1086.5</v>
      </c>
      <c r="BR18" s="67"/>
      <c r="BS18" s="67"/>
      <c r="BT18" s="67"/>
      <c r="BU18" s="67">
        <f t="shared" ref="BU18:CC18" si="14">AG26</f>
        <v>1149</v>
      </c>
      <c r="BV18" s="67">
        <f t="shared" si="14"/>
        <v>1226.5</v>
      </c>
      <c r="BW18" s="67">
        <f t="shared" si="14"/>
        <v>1312.5</v>
      </c>
      <c r="BX18" s="67">
        <f t="shared" si="14"/>
        <v>1406</v>
      </c>
      <c r="BY18" s="67">
        <f t="shared" si="14"/>
        <v>1427.5</v>
      </c>
      <c r="BZ18" s="67">
        <f t="shared" si="14"/>
        <v>1432</v>
      </c>
      <c r="CA18" s="67">
        <f t="shared" si="14"/>
        <v>1392</v>
      </c>
      <c r="CB18" s="67">
        <f t="shared" si="14"/>
        <v>1358.5</v>
      </c>
      <c r="CC18" s="67">
        <f t="shared" si="14"/>
        <v>1298.5</v>
      </c>
    </row>
    <row r="19" spans="1:81" ht="16.5" customHeight="1" x14ac:dyDescent="0.2">
      <c r="A19" s="63" t="s">
        <v>105</v>
      </c>
      <c r="B19" s="117"/>
      <c r="C19" s="118" t="s">
        <v>106</v>
      </c>
      <c r="D19" s="119">
        <f>DIRECCIONALIDAD!J19/100</f>
        <v>0</v>
      </c>
      <c r="E19" s="118"/>
      <c r="F19" s="118" t="s">
        <v>107</v>
      </c>
      <c r="G19" s="119">
        <f>DIRECCIONALIDAD!J20/100</f>
        <v>0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</v>
      </c>
      <c r="Q19" s="118"/>
      <c r="R19" s="118"/>
      <c r="S19" s="118"/>
      <c r="T19" s="118" t="s">
        <v>107</v>
      </c>
      <c r="U19" s="119">
        <f>DIRECCIONALIDAD!J23/100</f>
        <v>0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</v>
      </c>
      <c r="AG19" s="118"/>
      <c r="AH19" s="118"/>
      <c r="AI19" s="118"/>
      <c r="AJ19" s="118" t="s">
        <v>107</v>
      </c>
      <c r="AK19" s="119">
        <f>DIRECCIONALIDAD!J26/100</f>
        <v>0</v>
      </c>
      <c r="AL19" s="118"/>
      <c r="AM19" s="118"/>
      <c r="AN19" s="118" t="s">
        <v>108</v>
      </c>
      <c r="AO19" s="121">
        <f>DIRECCIONALIDAD!J27/100</f>
        <v>0</v>
      </c>
      <c r="AP19" s="58"/>
      <c r="AQ19" s="58"/>
      <c r="AR19" s="58"/>
      <c r="AS19" s="58"/>
      <c r="AT19" s="58"/>
      <c r="AU19" s="58">
        <f t="shared" ref="AU19:BA19" si="15">E22</f>
        <v>0</v>
      </c>
      <c r="AV19" s="58">
        <f t="shared" si="15"/>
        <v>0</v>
      </c>
      <c r="AW19" s="58">
        <f t="shared" si="15"/>
        <v>0</v>
      </c>
      <c r="AX19" s="58">
        <f t="shared" si="15"/>
        <v>0</v>
      </c>
      <c r="AY19" s="58">
        <f t="shared" si="15"/>
        <v>0</v>
      </c>
      <c r="AZ19" s="58">
        <f t="shared" si="15"/>
        <v>0</v>
      </c>
      <c r="BA19" s="58">
        <f t="shared" si="15"/>
        <v>0</v>
      </c>
      <c r="BB19" s="58"/>
      <c r="BC19" s="58"/>
      <c r="BD19" s="58"/>
      <c r="BE19" s="58">
        <f t="shared" ref="BE19:BQ19" si="16">P22</f>
        <v>0</v>
      </c>
      <c r="BF19" s="58">
        <f t="shared" si="16"/>
        <v>0</v>
      </c>
      <c r="BG19" s="58">
        <f t="shared" si="16"/>
        <v>0</v>
      </c>
      <c r="BH19" s="58">
        <f t="shared" si="16"/>
        <v>0</v>
      </c>
      <c r="BI19" s="58">
        <f t="shared" si="16"/>
        <v>0</v>
      </c>
      <c r="BJ19" s="58">
        <f t="shared" si="16"/>
        <v>0</v>
      </c>
      <c r="BK19" s="58">
        <f t="shared" si="16"/>
        <v>0</v>
      </c>
      <c r="BL19" s="58">
        <f t="shared" si="16"/>
        <v>0</v>
      </c>
      <c r="BM19" s="58">
        <f t="shared" si="16"/>
        <v>0</v>
      </c>
      <c r="BN19" s="58">
        <f t="shared" si="16"/>
        <v>0</v>
      </c>
      <c r="BO19" s="58">
        <f t="shared" si="16"/>
        <v>0</v>
      </c>
      <c r="BP19" s="58">
        <f t="shared" si="16"/>
        <v>0</v>
      </c>
      <c r="BQ19" s="58">
        <f t="shared" si="16"/>
        <v>0</v>
      </c>
      <c r="BR19" s="58"/>
      <c r="BS19" s="58"/>
      <c r="BT19" s="58"/>
      <c r="BU19" s="58">
        <f t="shared" ref="BU19:CC19" si="17">AG22</f>
        <v>0</v>
      </c>
      <c r="BV19" s="58">
        <f t="shared" si="17"/>
        <v>0</v>
      </c>
      <c r="BW19" s="58">
        <f t="shared" si="17"/>
        <v>0</v>
      </c>
      <c r="BX19" s="58">
        <f t="shared" si="17"/>
        <v>0</v>
      </c>
      <c r="BY19" s="58">
        <f t="shared" si="17"/>
        <v>0</v>
      </c>
      <c r="BZ19" s="58">
        <f t="shared" si="17"/>
        <v>0</v>
      </c>
      <c r="CA19" s="58">
        <f t="shared" si="17"/>
        <v>0</v>
      </c>
      <c r="CB19" s="58">
        <f t="shared" si="17"/>
        <v>0</v>
      </c>
      <c r="CC19" s="58">
        <f t="shared" si="17"/>
        <v>0</v>
      </c>
    </row>
    <row r="20" spans="1:81" ht="16.5" customHeight="1" x14ac:dyDescent="0.2">
      <c r="A20" s="58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78" t="s">
        <v>102</v>
      </c>
      <c r="U20" s="178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8"/>
      <c r="AQ20" s="58"/>
      <c r="AR20" s="58"/>
      <c r="AS20" s="58"/>
      <c r="AT20" s="58"/>
      <c r="AU20" s="58">
        <f t="shared" ref="AU20:BA20" si="18">E30</f>
        <v>1523</v>
      </c>
      <c r="AV20" s="58">
        <f t="shared" si="18"/>
        <v>1777.5</v>
      </c>
      <c r="AW20" s="58">
        <f t="shared" si="18"/>
        <v>1954</v>
      </c>
      <c r="AX20" s="58">
        <f t="shared" si="18"/>
        <v>2344.5</v>
      </c>
      <c r="AY20" s="58">
        <f t="shared" si="18"/>
        <v>2524</v>
      </c>
      <c r="AZ20" s="58">
        <f t="shared" si="18"/>
        <v>2564</v>
      </c>
      <c r="BA20" s="58">
        <f t="shared" si="18"/>
        <v>2490.5</v>
      </c>
      <c r="BB20" s="58"/>
      <c r="BC20" s="58"/>
      <c r="BD20" s="58"/>
      <c r="BE20" s="58">
        <f t="shared" ref="BE20:BQ20" si="19">P30</f>
        <v>2436</v>
      </c>
      <c r="BF20" s="58">
        <f t="shared" si="19"/>
        <v>2353</v>
      </c>
      <c r="BG20" s="58">
        <f t="shared" si="19"/>
        <v>2257</v>
      </c>
      <c r="BH20" s="58">
        <f t="shared" si="19"/>
        <v>2251</v>
      </c>
      <c r="BI20" s="58">
        <f t="shared" si="19"/>
        <v>2294</v>
      </c>
      <c r="BJ20" s="58">
        <f t="shared" si="19"/>
        <v>2357.5</v>
      </c>
      <c r="BK20" s="58">
        <f t="shared" si="19"/>
        <v>2463.5</v>
      </c>
      <c r="BL20" s="58">
        <f t="shared" si="19"/>
        <v>2408</v>
      </c>
      <c r="BM20" s="58">
        <f t="shared" si="19"/>
        <v>2360.5</v>
      </c>
      <c r="BN20" s="58">
        <f t="shared" si="19"/>
        <v>2344.5</v>
      </c>
      <c r="BO20" s="58">
        <f t="shared" si="19"/>
        <v>2267</v>
      </c>
      <c r="BP20" s="58">
        <f t="shared" si="19"/>
        <v>2301.5</v>
      </c>
      <c r="BQ20" s="58">
        <f t="shared" si="19"/>
        <v>2256</v>
      </c>
      <c r="BR20" s="58"/>
      <c r="BS20" s="58"/>
      <c r="BT20" s="58"/>
      <c r="BU20" s="58">
        <f t="shared" ref="BU20:CC20" si="20">AG30</f>
        <v>2329.5</v>
      </c>
      <c r="BV20" s="58">
        <f t="shared" si="20"/>
        <v>2448</v>
      </c>
      <c r="BW20" s="58">
        <f t="shared" si="20"/>
        <v>2539</v>
      </c>
      <c r="BX20" s="58">
        <f t="shared" si="20"/>
        <v>2599.5</v>
      </c>
      <c r="BY20" s="58">
        <f t="shared" si="20"/>
        <v>2610</v>
      </c>
      <c r="BZ20" s="58">
        <f t="shared" si="20"/>
        <v>2589</v>
      </c>
      <c r="CA20" s="58">
        <f t="shared" si="20"/>
        <v>2559.5</v>
      </c>
      <c r="CB20" s="58">
        <f t="shared" si="20"/>
        <v>2544.5</v>
      </c>
      <c r="CC20" s="58">
        <f t="shared" si="20"/>
        <v>2479.5</v>
      </c>
    </row>
    <row r="21" spans="1:81" ht="16.5" customHeight="1" x14ac:dyDescent="0.2">
      <c r="A21" s="66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</row>
    <row r="22" spans="1:81" ht="16.5" customHeight="1" x14ac:dyDescent="0.2">
      <c r="A22" s="66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</row>
    <row r="23" spans="1:81" ht="16.5" customHeight="1" x14ac:dyDescent="0.2">
      <c r="A23" s="63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0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0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0</v>
      </c>
      <c r="AL23" s="118"/>
      <c r="AM23" s="118"/>
      <c r="AN23" s="118" t="s">
        <v>108</v>
      </c>
      <c r="AO23" s="119">
        <f>DIRECCIONALIDAD!J36/100</f>
        <v>0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81" ht="16.5" customHeight="1" x14ac:dyDescent="0.2">
      <c r="A24" s="5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78" t="s">
        <v>102</v>
      </c>
      <c r="U24" s="178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81" ht="16.5" customHeight="1" x14ac:dyDescent="0.2">
      <c r="A25" s="66" t="s">
        <v>103</v>
      </c>
      <c r="B25" s="115">
        <f>'G-4'!F10</f>
        <v>193</v>
      </c>
      <c r="C25" s="115">
        <f>'G-4'!F11</f>
        <v>186.5</v>
      </c>
      <c r="D25" s="115">
        <f>'G-4'!F12</f>
        <v>208.5</v>
      </c>
      <c r="E25" s="115">
        <f>'G-4'!F13</f>
        <v>231</v>
      </c>
      <c r="F25" s="115">
        <f>'G-4'!F14</f>
        <v>263</v>
      </c>
      <c r="G25" s="115">
        <f>'G-4'!F15</f>
        <v>364</v>
      </c>
      <c r="H25" s="115">
        <f>'G-4'!F16</f>
        <v>369</v>
      </c>
      <c r="I25" s="115">
        <f>'G-4'!F17</f>
        <v>383</v>
      </c>
      <c r="J25" s="115">
        <f>'G-4'!F18</f>
        <v>296</v>
      </c>
      <c r="K25" s="115">
        <f>'G-4'!F19</f>
        <v>270</v>
      </c>
      <c r="L25" s="116"/>
      <c r="M25" s="115">
        <f>'G-4'!F20</f>
        <v>270.5</v>
      </c>
      <c r="N25" s="115">
        <f>'G-4'!F21</f>
        <v>269.5</v>
      </c>
      <c r="O25" s="115">
        <f>'G-4'!F22</f>
        <v>253</v>
      </c>
      <c r="P25" s="115">
        <f>'G-4'!M10</f>
        <v>249</v>
      </c>
      <c r="Q25" s="115">
        <f>'G-4'!M11</f>
        <v>281</v>
      </c>
      <c r="R25" s="115">
        <f>'G-4'!M12</f>
        <v>296</v>
      </c>
      <c r="S25" s="115">
        <f>'G-4'!M13</f>
        <v>330.5</v>
      </c>
      <c r="T25" s="115">
        <f>'G-4'!M14</f>
        <v>342</v>
      </c>
      <c r="U25" s="115">
        <f>'G-4'!M15</f>
        <v>327</v>
      </c>
      <c r="V25" s="115">
        <f>'G-4'!M16</f>
        <v>337</v>
      </c>
      <c r="W25" s="115">
        <f>'G-4'!M17</f>
        <v>287.5</v>
      </c>
      <c r="X25" s="115">
        <f>'G-4'!M18</f>
        <v>276.5</v>
      </c>
      <c r="Y25" s="115">
        <f>'G-4'!M19</f>
        <v>300.5</v>
      </c>
      <c r="Z25" s="115">
        <f>'G-4'!M20</f>
        <v>273</v>
      </c>
      <c r="AA25" s="115">
        <f>'G-4'!M21</f>
        <v>274.5</v>
      </c>
      <c r="AB25" s="115">
        <f>'G-4'!M22</f>
        <v>238.5</v>
      </c>
      <c r="AC25" s="116"/>
      <c r="AD25" s="115">
        <f>'G-4'!T10</f>
        <v>270</v>
      </c>
      <c r="AE25" s="115">
        <f>'G-4'!T11</f>
        <v>293</v>
      </c>
      <c r="AF25" s="115">
        <f>'G-4'!T12</f>
        <v>257</v>
      </c>
      <c r="AG25" s="115">
        <f>'G-4'!T13</f>
        <v>329</v>
      </c>
      <c r="AH25" s="115">
        <f>'G-4'!T14</f>
        <v>347.5</v>
      </c>
      <c r="AI25" s="115">
        <f>'G-4'!T15</f>
        <v>379</v>
      </c>
      <c r="AJ25" s="115">
        <f>'G-4'!T16</f>
        <v>350.5</v>
      </c>
      <c r="AK25" s="115">
        <f>'G-4'!T17</f>
        <v>350.5</v>
      </c>
      <c r="AL25" s="115">
        <f>'G-4'!T18</f>
        <v>352</v>
      </c>
      <c r="AM25" s="115">
        <f>'G-4'!T19</f>
        <v>339</v>
      </c>
      <c r="AN25" s="115">
        <f>'G-4'!T20</f>
        <v>317</v>
      </c>
      <c r="AO25" s="115">
        <f>'G-4'!T21</f>
        <v>290.5</v>
      </c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</row>
    <row r="26" spans="1:81" ht="16.5" customHeight="1" x14ac:dyDescent="0.2">
      <c r="A26" s="66" t="s">
        <v>104</v>
      </c>
      <c r="B26" s="115"/>
      <c r="C26" s="115"/>
      <c r="D26" s="115"/>
      <c r="E26" s="115">
        <f>B25+C25+D25+E25</f>
        <v>819</v>
      </c>
      <c r="F26" s="115">
        <f t="shared" ref="F26:K26" si="24">C25+D25+E25+F25</f>
        <v>889</v>
      </c>
      <c r="G26" s="115">
        <f t="shared" si="24"/>
        <v>1066.5</v>
      </c>
      <c r="H26" s="115">
        <f t="shared" si="24"/>
        <v>1227</v>
      </c>
      <c r="I26" s="115">
        <f t="shared" si="24"/>
        <v>1379</v>
      </c>
      <c r="J26" s="115">
        <f t="shared" si="24"/>
        <v>1412</v>
      </c>
      <c r="K26" s="115">
        <f t="shared" si="24"/>
        <v>1318</v>
      </c>
      <c r="L26" s="116"/>
      <c r="M26" s="115"/>
      <c r="N26" s="115"/>
      <c r="O26" s="115"/>
      <c r="P26" s="115">
        <f>M25+N25+O25+P25</f>
        <v>1042</v>
      </c>
      <c r="Q26" s="115">
        <f t="shared" ref="Q26:AB26" si="25">N25+O25+P25+Q25</f>
        <v>1052.5</v>
      </c>
      <c r="R26" s="115">
        <f t="shared" si="25"/>
        <v>1079</v>
      </c>
      <c r="S26" s="115">
        <f t="shared" si="25"/>
        <v>1156.5</v>
      </c>
      <c r="T26" s="115">
        <f t="shared" si="25"/>
        <v>1249.5</v>
      </c>
      <c r="U26" s="115">
        <f t="shared" si="25"/>
        <v>1295.5</v>
      </c>
      <c r="V26" s="115">
        <f t="shared" si="25"/>
        <v>1336.5</v>
      </c>
      <c r="W26" s="115">
        <f t="shared" si="25"/>
        <v>1293.5</v>
      </c>
      <c r="X26" s="115">
        <f t="shared" si="25"/>
        <v>1228</v>
      </c>
      <c r="Y26" s="115">
        <f t="shared" si="25"/>
        <v>1201.5</v>
      </c>
      <c r="Z26" s="115">
        <f t="shared" si="25"/>
        <v>1137.5</v>
      </c>
      <c r="AA26" s="115">
        <f t="shared" si="25"/>
        <v>1124.5</v>
      </c>
      <c r="AB26" s="115">
        <f t="shared" si="25"/>
        <v>1086.5</v>
      </c>
      <c r="AC26" s="116"/>
      <c r="AD26" s="115"/>
      <c r="AE26" s="115"/>
      <c r="AF26" s="115"/>
      <c r="AG26" s="115">
        <f>AD25+AE25+AF25+AG25</f>
        <v>1149</v>
      </c>
      <c r="AH26" s="115">
        <f t="shared" ref="AH26:AO26" si="26">AE25+AF25+AG25+AH25</f>
        <v>1226.5</v>
      </c>
      <c r="AI26" s="115">
        <f t="shared" si="26"/>
        <v>1312.5</v>
      </c>
      <c r="AJ26" s="115">
        <f t="shared" si="26"/>
        <v>1406</v>
      </c>
      <c r="AK26" s="115">
        <f t="shared" si="26"/>
        <v>1427.5</v>
      </c>
      <c r="AL26" s="115">
        <f t="shared" si="26"/>
        <v>1432</v>
      </c>
      <c r="AM26" s="115">
        <f t="shared" si="26"/>
        <v>1392</v>
      </c>
      <c r="AN26" s="115">
        <f t="shared" si="26"/>
        <v>1358.5</v>
      </c>
      <c r="AO26" s="115">
        <f t="shared" si="26"/>
        <v>1298.5</v>
      </c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</row>
    <row r="27" spans="1:81" ht="16.5" customHeight="1" x14ac:dyDescent="0.2">
      <c r="A27" s="63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0</v>
      </c>
      <c r="H27" s="118"/>
      <c r="I27" s="118" t="s">
        <v>108</v>
      </c>
      <c r="J27" s="119">
        <f>DIRECCIONALIDAD!J39/100</f>
        <v>0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0</v>
      </c>
      <c r="V27" s="118"/>
      <c r="W27" s="118"/>
      <c r="X27" s="118"/>
      <c r="Y27" s="118" t="s">
        <v>108</v>
      </c>
      <c r="Z27" s="119">
        <f>DIRECCIONALIDAD!J42/100</f>
        <v>0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0</v>
      </c>
      <c r="AL27" s="118"/>
      <c r="AM27" s="118"/>
      <c r="AN27" s="118" t="s">
        <v>108</v>
      </c>
      <c r="AO27" s="121">
        <f>DIRECCIONALIDAD!J45/100</f>
        <v>0</v>
      </c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5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78" t="s">
        <v>102</v>
      </c>
      <c r="U28" s="178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</row>
    <row r="29" spans="1:81" ht="16.5" customHeight="1" x14ac:dyDescent="0.2">
      <c r="A29" s="66" t="s">
        <v>103</v>
      </c>
      <c r="B29" s="115">
        <f>B13+B17+B21+B25</f>
        <v>287.5</v>
      </c>
      <c r="C29" s="115">
        <f t="shared" ref="C29:K29" si="27">C13+C17+C21+C25</f>
        <v>470</v>
      </c>
      <c r="D29" s="115">
        <f t="shared" si="27"/>
        <v>282</v>
      </c>
      <c r="E29" s="115">
        <f t="shared" si="27"/>
        <v>483.5</v>
      </c>
      <c r="F29" s="115">
        <f t="shared" si="27"/>
        <v>542</v>
      </c>
      <c r="G29" s="115">
        <f t="shared" si="27"/>
        <v>646.5</v>
      </c>
      <c r="H29" s="115">
        <f t="shared" si="27"/>
        <v>672.5</v>
      </c>
      <c r="I29" s="115">
        <f t="shared" si="27"/>
        <v>663</v>
      </c>
      <c r="J29" s="115">
        <f t="shared" si="27"/>
        <v>582</v>
      </c>
      <c r="K29" s="115">
        <f t="shared" si="27"/>
        <v>573</v>
      </c>
      <c r="L29" s="116"/>
      <c r="M29" s="115">
        <f>M13+M17+M21+M25</f>
        <v>634.5</v>
      </c>
      <c r="N29" s="115">
        <f t="shared" ref="N29:AB29" si="28">N13+N17+N21+N25</f>
        <v>644</v>
      </c>
      <c r="O29" s="115">
        <f t="shared" si="28"/>
        <v>597</v>
      </c>
      <c r="P29" s="115">
        <f t="shared" si="28"/>
        <v>560.5</v>
      </c>
      <c r="Q29" s="115">
        <f t="shared" si="28"/>
        <v>551.5</v>
      </c>
      <c r="R29" s="115">
        <f t="shared" si="28"/>
        <v>548</v>
      </c>
      <c r="S29" s="115">
        <f t="shared" si="28"/>
        <v>591</v>
      </c>
      <c r="T29" s="115">
        <f t="shared" si="28"/>
        <v>603.5</v>
      </c>
      <c r="U29" s="115">
        <f t="shared" si="28"/>
        <v>615</v>
      </c>
      <c r="V29" s="115">
        <f t="shared" si="28"/>
        <v>654</v>
      </c>
      <c r="W29" s="115">
        <f t="shared" si="28"/>
        <v>535.5</v>
      </c>
      <c r="X29" s="115">
        <f t="shared" si="28"/>
        <v>556</v>
      </c>
      <c r="Y29" s="115">
        <f t="shared" si="28"/>
        <v>599</v>
      </c>
      <c r="Z29" s="115">
        <f t="shared" si="28"/>
        <v>576.5</v>
      </c>
      <c r="AA29" s="115">
        <f t="shared" si="28"/>
        <v>570</v>
      </c>
      <c r="AB29" s="115">
        <f t="shared" si="28"/>
        <v>510.5</v>
      </c>
      <c r="AC29" s="116"/>
      <c r="AD29" s="115">
        <f>AD13+AD17+AD21+AD25</f>
        <v>546.5</v>
      </c>
      <c r="AE29" s="115">
        <f t="shared" ref="AE29:AO29" si="29">AE13+AE17+AE21+AE25</f>
        <v>582</v>
      </c>
      <c r="AF29" s="115">
        <f t="shared" si="29"/>
        <v>578</v>
      </c>
      <c r="AG29" s="115">
        <f t="shared" si="29"/>
        <v>623</v>
      </c>
      <c r="AH29" s="115">
        <f t="shared" si="29"/>
        <v>665</v>
      </c>
      <c r="AI29" s="115">
        <f t="shared" si="29"/>
        <v>673</v>
      </c>
      <c r="AJ29" s="115">
        <f t="shared" si="29"/>
        <v>638.5</v>
      </c>
      <c r="AK29" s="115">
        <f t="shared" si="29"/>
        <v>633.5</v>
      </c>
      <c r="AL29" s="115">
        <f t="shared" si="29"/>
        <v>644</v>
      </c>
      <c r="AM29" s="115">
        <f t="shared" si="29"/>
        <v>643.5</v>
      </c>
      <c r="AN29" s="115">
        <f t="shared" si="29"/>
        <v>623.5</v>
      </c>
      <c r="AO29" s="115">
        <f t="shared" si="29"/>
        <v>568.5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6" t="s">
        <v>104</v>
      </c>
      <c r="B30" s="115"/>
      <c r="C30" s="115"/>
      <c r="D30" s="115"/>
      <c r="E30" s="115">
        <f>B29+C29+D29+E29</f>
        <v>1523</v>
      </c>
      <c r="F30" s="115">
        <f t="shared" ref="F30:K30" si="30">C29+D29+E29+F29</f>
        <v>1777.5</v>
      </c>
      <c r="G30" s="115">
        <f t="shared" si="30"/>
        <v>1954</v>
      </c>
      <c r="H30" s="115">
        <f t="shared" si="30"/>
        <v>2344.5</v>
      </c>
      <c r="I30" s="115">
        <f t="shared" si="30"/>
        <v>2524</v>
      </c>
      <c r="J30" s="115">
        <f t="shared" si="30"/>
        <v>2564</v>
      </c>
      <c r="K30" s="115">
        <f t="shared" si="30"/>
        <v>2490.5</v>
      </c>
      <c r="L30" s="116"/>
      <c r="M30" s="115"/>
      <c r="N30" s="115"/>
      <c r="O30" s="115"/>
      <c r="P30" s="115">
        <f>M29+N29+O29+P29</f>
        <v>2436</v>
      </c>
      <c r="Q30" s="115">
        <f t="shared" ref="Q30:AB30" si="31">N29+O29+P29+Q29</f>
        <v>2353</v>
      </c>
      <c r="R30" s="115">
        <f t="shared" si="31"/>
        <v>2257</v>
      </c>
      <c r="S30" s="115">
        <f t="shared" si="31"/>
        <v>2251</v>
      </c>
      <c r="T30" s="115">
        <f t="shared" si="31"/>
        <v>2294</v>
      </c>
      <c r="U30" s="115">
        <f t="shared" si="31"/>
        <v>2357.5</v>
      </c>
      <c r="V30" s="115">
        <f t="shared" si="31"/>
        <v>2463.5</v>
      </c>
      <c r="W30" s="115">
        <f t="shared" si="31"/>
        <v>2408</v>
      </c>
      <c r="X30" s="115">
        <f t="shared" si="31"/>
        <v>2360.5</v>
      </c>
      <c r="Y30" s="115">
        <f t="shared" si="31"/>
        <v>2344.5</v>
      </c>
      <c r="Z30" s="115">
        <f t="shared" si="31"/>
        <v>2267</v>
      </c>
      <c r="AA30" s="115">
        <f t="shared" si="31"/>
        <v>2301.5</v>
      </c>
      <c r="AB30" s="115">
        <f t="shared" si="31"/>
        <v>2256</v>
      </c>
      <c r="AC30" s="116"/>
      <c r="AD30" s="115"/>
      <c r="AE30" s="115"/>
      <c r="AF30" s="115"/>
      <c r="AG30" s="115">
        <f>AD29+AE29+AF29+AG29</f>
        <v>2329.5</v>
      </c>
      <c r="AH30" s="115">
        <f t="shared" ref="AH30:AO30" si="32">AE29+AF29+AG29+AH29</f>
        <v>2448</v>
      </c>
      <c r="AI30" s="115">
        <f t="shared" si="32"/>
        <v>2539</v>
      </c>
      <c r="AJ30" s="115">
        <f t="shared" si="32"/>
        <v>2599.5</v>
      </c>
      <c r="AK30" s="115">
        <f t="shared" si="32"/>
        <v>2610</v>
      </c>
      <c r="AL30" s="115">
        <f t="shared" si="32"/>
        <v>2589</v>
      </c>
      <c r="AM30" s="115">
        <f t="shared" si="32"/>
        <v>2559.5</v>
      </c>
      <c r="AN30" s="115">
        <f t="shared" si="32"/>
        <v>2544.5</v>
      </c>
      <c r="AO30" s="115">
        <f t="shared" si="32"/>
        <v>2479.5</v>
      </c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</row>
    <row r="31" spans="1:8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79"/>
      <c r="R32" s="179"/>
      <c r="S32" s="179"/>
      <c r="T32" s="179"/>
      <c r="U32" s="179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6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6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6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6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2009-04-23T22:09:14Z</cp:lastPrinted>
  <dcterms:created xsi:type="dcterms:W3CDTF">1998-04-02T13:38:56Z</dcterms:created>
  <dcterms:modified xsi:type="dcterms:W3CDTF">2018-07-21T14:39:51Z</dcterms:modified>
</cp:coreProperties>
</file>